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76" yWindow="660" windowWidth="22404" windowHeight="847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Rekapitulace!$G$16</definedName>
    <definedName name="Dodavka0">Položky!#REF!</definedName>
    <definedName name="HSV">Rekapitulace!$E$16</definedName>
    <definedName name="HSV0">Položky!#REF!</definedName>
    <definedName name="HZS">Rekapitulace!$I$16</definedName>
    <definedName name="HZS0">Položky!#REF!</definedName>
    <definedName name="JKSO">'Krycí list'!$F$4</definedName>
    <definedName name="MJ">'Krycí list'!$G$4</definedName>
    <definedName name="Mont">Rekapitulace!$H$16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Položky!$A$1:$G$110</definedName>
    <definedName name="_xlnm.Print_Area" localSheetId="1">Rekapitulace!$A$1:$I$22</definedName>
    <definedName name="PocetMJ">'Krycí list'!$G$7</definedName>
    <definedName name="Poznamka">'Krycí list'!$B$37</definedName>
    <definedName name="Projektant">'Krycí list'!$C$7</definedName>
    <definedName name="PSV">Rekapitulace!$F$16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Rekapitulace!$H$22</definedName>
    <definedName name="VRNKc">Rekapitulace!$E$21</definedName>
    <definedName name="VRNnazev">Rekapitulace!$A$21</definedName>
    <definedName name="VRNproc">Rekapitulace!$F$21</definedName>
    <definedName name="VRNzakl">Rekapitulace!$G$21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 fullCalcOnLoad="1"/>
</workbook>
</file>

<file path=xl/calcChain.xml><?xml version="1.0" encoding="utf-8"?>
<calcChain xmlns="http://schemas.openxmlformats.org/spreadsheetml/2006/main">
  <c r="BE109" i="3" l="1"/>
  <c r="BD109" i="3"/>
  <c r="BC109" i="3"/>
  <c r="BB109" i="3"/>
  <c r="BA109" i="3"/>
  <c r="G109" i="3"/>
  <c r="BE108" i="3"/>
  <c r="BD108" i="3"/>
  <c r="BC108" i="3"/>
  <c r="BB108" i="3"/>
  <c r="BA108" i="3"/>
  <c r="G108" i="3"/>
  <c r="BE107" i="3"/>
  <c r="BD107" i="3"/>
  <c r="BC107" i="3"/>
  <c r="BB107" i="3"/>
  <c r="BA107" i="3"/>
  <c r="G107" i="3"/>
  <c r="BE106" i="3"/>
  <c r="BE110" i="3" s="1"/>
  <c r="I15" i="2" s="1"/>
  <c r="BD106" i="3"/>
  <c r="BC106" i="3"/>
  <c r="BC110" i="3" s="1"/>
  <c r="G15" i="2" s="1"/>
  <c r="BB106" i="3"/>
  <c r="BA106" i="3"/>
  <c r="BA110" i="3" s="1"/>
  <c r="E15" i="2" s="1"/>
  <c r="G106" i="3"/>
  <c r="B15" i="2"/>
  <c r="A15" i="2"/>
  <c r="BD110" i="3"/>
  <c r="H15" i="2" s="1"/>
  <c r="BB110" i="3"/>
  <c r="F15" i="2" s="1"/>
  <c r="G110" i="3"/>
  <c r="C110" i="3"/>
  <c r="BE103" i="3"/>
  <c r="BC103" i="3"/>
  <c r="BB103" i="3"/>
  <c r="BA103" i="3"/>
  <c r="G103" i="3"/>
  <c r="BD103" i="3" s="1"/>
  <c r="BE102" i="3"/>
  <c r="BC102" i="3"/>
  <c r="BB102" i="3"/>
  <c r="BA102" i="3"/>
  <c r="G102" i="3"/>
  <c r="BD102" i="3" s="1"/>
  <c r="BE101" i="3"/>
  <c r="BC101" i="3"/>
  <c r="BB101" i="3"/>
  <c r="BA101" i="3"/>
  <c r="G101" i="3"/>
  <c r="BD101" i="3" s="1"/>
  <c r="BE100" i="3"/>
  <c r="BC100" i="3"/>
  <c r="BB100" i="3"/>
  <c r="BA100" i="3"/>
  <c r="G100" i="3"/>
  <c r="BD100" i="3" s="1"/>
  <c r="BE99" i="3"/>
  <c r="BC99" i="3"/>
  <c r="BB99" i="3"/>
  <c r="BA99" i="3"/>
  <c r="G99" i="3"/>
  <c r="BD99" i="3" s="1"/>
  <c r="BE98" i="3"/>
  <c r="BE104" i="3" s="1"/>
  <c r="I14" i="2" s="1"/>
  <c r="BC98" i="3"/>
  <c r="BC104" i="3" s="1"/>
  <c r="G14" i="2" s="1"/>
  <c r="BB98" i="3"/>
  <c r="BA98" i="3"/>
  <c r="BA104" i="3" s="1"/>
  <c r="E14" i="2" s="1"/>
  <c r="G98" i="3"/>
  <c r="BD98" i="3" s="1"/>
  <c r="BD104" i="3" s="1"/>
  <c r="H14" i="2" s="1"/>
  <c r="B14" i="2"/>
  <c r="A14" i="2"/>
  <c r="BB104" i="3"/>
  <c r="F14" i="2" s="1"/>
  <c r="G104" i="3"/>
  <c r="C104" i="3"/>
  <c r="BE95" i="3"/>
  <c r="BD95" i="3"/>
  <c r="BC95" i="3"/>
  <c r="BA95" i="3"/>
  <c r="G95" i="3"/>
  <c r="BB95" i="3" s="1"/>
  <c r="BB96" i="3" s="1"/>
  <c r="F13" i="2" s="1"/>
  <c r="BE94" i="3"/>
  <c r="BE96" i="3" s="1"/>
  <c r="I13" i="2" s="1"/>
  <c r="BD94" i="3"/>
  <c r="BC94" i="3"/>
  <c r="BC96" i="3" s="1"/>
  <c r="G13" i="2" s="1"/>
  <c r="BB94" i="3"/>
  <c r="BA94" i="3"/>
  <c r="BA96" i="3" s="1"/>
  <c r="E13" i="2" s="1"/>
  <c r="G94" i="3"/>
  <c r="B13" i="2"/>
  <c r="A13" i="2"/>
  <c r="BD96" i="3"/>
  <c r="H13" i="2" s="1"/>
  <c r="G96" i="3"/>
  <c r="C96" i="3"/>
  <c r="BE91" i="3"/>
  <c r="BD91" i="3"/>
  <c r="BC91" i="3"/>
  <c r="BB91" i="3"/>
  <c r="BA91" i="3"/>
  <c r="G91" i="3"/>
  <c r="BE90" i="3"/>
  <c r="BD90" i="3"/>
  <c r="BC90" i="3"/>
  <c r="BA90" i="3"/>
  <c r="G90" i="3"/>
  <c r="BB90" i="3" s="1"/>
  <c r="BB92" i="3" s="1"/>
  <c r="F12" i="2" s="1"/>
  <c r="BE89" i="3"/>
  <c r="BE92" i="3" s="1"/>
  <c r="I12" i="2" s="1"/>
  <c r="BD89" i="3"/>
  <c r="BC89" i="3"/>
  <c r="BC92" i="3" s="1"/>
  <c r="G12" i="2" s="1"/>
  <c r="BB89" i="3"/>
  <c r="BA89" i="3"/>
  <c r="BA92" i="3" s="1"/>
  <c r="E12" i="2" s="1"/>
  <c r="G89" i="3"/>
  <c r="B12" i="2"/>
  <c r="A12" i="2"/>
  <c r="BD92" i="3"/>
  <c r="H12" i="2" s="1"/>
  <c r="G92" i="3"/>
  <c r="C92" i="3"/>
  <c r="BE86" i="3"/>
  <c r="BD86" i="3"/>
  <c r="BC86" i="3"/>
  <c r="BB86" i="3"/>
  <c r="BA86" i="3"/>
  <c r="G86" i="3"/>
  <c r="BE85" i="3"/>
  <c r="BD85" i="3"/>
  <c r="BC85" i="3"/>
  <c r="BA85" i="3"/>
  <c r="G85" i="3"/>
  <c r="BB85" i="3" s="1"/>
  <c r="BE84" i="3"/>
  <c r="BD84" i="3"/>
  <c r="BC84" i="3"/>
  <c r="BB84" i="3"/>
  <c r="BA84" i="3"/>
  <c r="G84" i="3"/>
  <c r="BE83" i="3"/>
  <c r="BD83" i="3"/>
  <c r="BC83" i="3"/>
  <c r="BA83" i="3"/>
  <c r="G83" i="3"/>
  <c r="BB83" i="3" s="1"/>
  <c r="BE58" i="3"/>
  <c r="BD58" i="3"/>
  <c r="BC58" i="3"/>
  <c r="BB58" i="3"/>
  <c r="BA58" i="3"/>
  <c r="G58" i="3"/>
  <c r="BE57" i="3"/>
  <c r="BD57" i="3"/>
  <c r="BC57" i="3"/>
  <c r="BA57" i="3"/>
  <c r="G57" i="3"/>
  <c r="BB57" i="3" s="1"/>
  <c r="BB87" i="3" s="1"/>
  <c r="F11" i="2" s="1"/>
  <c r="BE56" i="3"/>
  <c r="BE87" i="3" s="1"/>
  <c r="I11" i="2" s="1"/>
  <c r="BD56" i="3"/>
  <c r="BC56" i="3"/>
  <c r="BC87" i="3" s="1"/>
  <c r="G11" i="2" s="1"/>
  <c r="BB56" i="3"/>
  <c r="BA56" i="3"/>
  <c r="BA87" i="3" s="1"/>
  <c r="E11" i="2" s="1"/>
  <c r="G56" i="3"/>
  <c r="B11" i="2"/>
  <c r="A11" i="2"/>
  <c r="BD87" i="3"/>
  <c r="H11" i="2" s="1"/>
  <c r="G87" i="3"/>
  <c r="C87" i="3"/>
  <c r="BE53" i="3"/>
  <c r="BD53" i="3"/>
  <c r="BC53" i="3"/>
  <c r="BB53" i="3"/>
  <c r="BA53" i="3"/>
  <c r="G53" i="3"/>
  <c r="BE52" i="3"/>
  <c r="BE54" i="3" s="1"/>
  <c r="I10" i="2" s="1"/>
  <c r="BD52" i="3"/>
  <c r="BC52" i="3"/>
  <c r="BC54" i="3" s="1"/>
  <c r="G10" i="2" s="1"/>
  <c r="BA52" i="3"/>
  <c r="BA54" i="3" s="1"/>
  <c r="E10" i="2" s="1"/>
  <c r="G52" i="3"/>
  <c r="BB52" i="3" s="1"/>
  <c r="BB54" i="3" s="1"/>
  <c r="F10" i="2" s="1"/>
  <c r="B10" i="2"/>
  <c r="A10" i="2"/>
  <c r="BD54" i="3"/>
  <c r="H10" i="2" s="1"/>
  <c r="G54" i="3"/>
  <c r="C54" i="3"/>
  <c r="BE49" i="3"/>
  <c r="BD49" i="3"/>
  <c r="BC49" i="3"/>
  <c r="BA49" i="3"/>
  <c r="G49" i="3"/>
  <c r="BB49" i="3" s="1"/>
  <c r="BE48" i="3"/>
  <c r="BD48" i="3"/>
  <c r="BC48" i="3"/>
  <c r="BA48" i="3"/>
  <c r="G48" i="3"/>
  <c r="BB48" i="3" s="1"/>
  <c r="BE47" i="3"/>
  <c r="BD47" i="3"/>
  <c r="BC47" i="3"/>
  <c r="BA47" i="3"/>
  <c r="G47" i="3"/>
  <c r="BB47" i="3" s="1"/>
  <c r="BE46" i="3"/>
  <c r="BD46" i="3"/>
  <c r="BC46" i="3"/>
  <c r="BA46" i="3"/>
  <c r="G46" i="3"/>
  <c r="BB46" i="3" s="1"/>
  <c r="BE45" i="3"/>
  <c r="BD45" i="3"/>
  <c r="BC45" i="3"/>
  <c r="BA45" i="3"/>
  <c r="G45" i="3"/>
  <c r="BB45" i="3" s="1"/>
  <c r="BE43" i="3"/>
  <c r="BD43" i="3"/>
  <c r="BC43" i="3"/>
  <c r="BA43" i="3"/>
  <c r="G43" i="3"/>
  <c r="BB43" i="3" s="1"/>
  <c r="BE42" i="3"/>
  <c r="BD42" i="3"/>
  <c r="BC42" i="3"/>
  <c r="BA42" i="3"/>
  <c r="G42" i="3"/>
  <c r="BB42" i="3" s="1"/>
  <c r="BE41" i="3"/>
  <c r="BD41" i="3"/>
  <c r="BC41" i="3"/>
  <c r="BB41" i="3"/>
  <c r="BA41" i="3"/>
  <c r="G41" i="3"/>
  <c r="BE40" i="3"/>
  <c r="BD40" i="3"/>
  <c r="BC40" i="3"/>
  <c r="BA40" i="3"/>
  <c r="G40" i="3"/>
  <c r="BB40" i="3" s="1"/>
  <c r="BE39" i="3"/>
  <c r="BD39" i="3"/>
  <c r="BC39" i="3"/>
  <c r="BB39" i="3"/>
  <c r="BA39" i="3"/>
  <c r="G39" i="3"/>
  <c r="BE37" i="3"/>
  <c r="BD37" i="3"/>
  <c r="BC37" i="3"/>
  <c r="BA37" i="3"/>
  <c r="G37" i="3"/>
  <c r="BB37" i="3" s="1"/>
  <c r="BE36" i="3"/>
  <c r="BD36" i="3"/>
  <c r="BC36" i="3"/>
  <c r="BB36" i="3"/>
  <c r="BA36" i="3"/>
  <c r="G36" i="3"/>
  <c r="BE35" i="3"/>
  <c r="BD35" i="3"/>
  <c r="BC35" i="3"/>
  <c r="BA35" i="3"/>
  <c r="G35" i="3"/>
  <c r="BB35" i="3" s="1"/>
  <c r="BE34" i="3"/>
  <c r="BD34" i="3"/>
  <c r="BC34" i="3"/>
  <c r="BB34" i="3"/>
  <c r="BA34" i="3"/>
  <c r="G34" i="3"/>
  <c r="BE33" i="3"/>
  <c r="BD33" i="3"/>
  <c r="BC33" i="3"/>
  <c r="BA33" i="3"/>
  <c r="G33" i="3"/>
  <c r="BB33" i="3" s="1"/>
  <c r="BE32" i="3"/>
  <c r="BD32" i="3"/>
  <c r="BC32" i="3"/>
  <c r="BA32" i="3"/>
  <c r="G32" i="3"/>
  <c r="BB32" i="3" s="1"/>
  <c r="BE31" i="3"/>
  <c r="BD31" i="3"/>
  <c r="BC31" i="3"/>
  <c r="BA31" i="3"/>
  <c r="G31" i="3"/>
  <c r="BB31" i="3" s="1"/>
  <c r="BE30" i="3"/>
  <c r="BD30" i="3"/>
  <c r="BC30" i="3"/>
  <c r="BA30" i="3"/>
  <c r="G30" i="3"/>
  <c r="BB30" i="3" s="1"/>
  <c r="BE29" i="3"/>
  <c r="BD29" i="3"/>
  <c r="BC29" i="3"/>
  <c r="BA29" i="3"/>
  <c r="G29" i="3"/>
  <c r="BB29" i="3" s="1"/>
  <c r="BE28" i="3"/>
  <c r="BD28" i="3"/>
  <c r="BC28" i="3"/>
  <c r="BA28" i="3"/>
  <c r="G28" i="3"/>
  <c r="BB28" i="3" s="1"/>
  <c r="BE27" i="3"/>
  <c r="BD27" i="3"/>
  <c r="BC27" i="3"/>
  <c r="BA27" i="3"/>
  <c r="G27" i="3"/>
  <c r="BB27" i="3" s="1"/>
  <c r="BE26" i="3"/>
  <c r="BD26" i="3"/>
  <c r="BC26" i="3"/>
  <c r="BA26" i="3"/>
  <c r="G26" i="3"/>
  <c r="BB26" i="3" s="1"/>
  <c r="BE25" i="3"/>
  <c r="BD25" i="3"/>
  <c r="BC25" i="3"/>
  <c r="BA25" i="3"/>
  <c r="G25" i="3"/>
  <c r="BB25" i="3" s="1"/>
  <c r="BE24" i="3"/>
  <c r="BD24" i="3"/>
  <c r="BC24" i="3"/>
  <c r="BA24" i="3"/>
  <c r="G24" i="3"/>
  <c r="BB24" i="3" s="1"/>
  <c r="BE23" i="3"/>
  <c r="BD23" i="3"/>
  <c r="BC23" i="3"/>
  <c r="BA23" i="3"/>
  <c r="G23" i="3"/>
  <c r="BB23" i="3" s="1"/>
  <c r="BE22" i="3"/>
  <c r="BD22" i="3"/>
  <c r="BC22" i="3"/>
  <c r="BA22" i="3"/>
  <c r="G22" i="3"/>
  <c r="BB22" i="3" s="1"/>
  <c r="BE21" i="3"/>
  <c r="BD21" i="3"/>
  <c r="BC21" i="3"/>
  <c r="BA21" i="3"/>
  <c r="G21" i="3"/>
  <c r="BB21" i="3" s="1"/>
  <c r="BE20" i="3"/>
  <c r="BD20" i="3"/>
  <c r="BC20" i="3"/>
  <c r="BA20" i="3"/>
  <c r="G20" i="3"/>
  <c r="BB20" i="3" s="1"/>
  <c r="BE19" i="3"/>
  <c r="BD19" i="3"/>
  <c r="BC19" i="3"/>
  <c r="BA19" i="3"/>
  <c r="G19" i="3"/>
  <c r="BB19" i="3" s="1"/>
  <c r="BE18" i="3"/>
  <c r="BD18" i="3"/>
  <c r="BC18" i="3"/>
  <c r="BA18" i="3"/>
  <c r="G18" i="3"/>
  <c r="BB18" i="3" s="1"/>
  <c r="BE17" i="3"/>
  <c r="BD17" i="3"/>
  <c r="BC17" i="3"/>
  <c r="BA17" i="3"/>
  <c r="G17" i="3"/>
  <c r="BB17" i="3" s="1"/>
  <c r="BE16" i="3"/>
  <c r="BD16" i="3"/>
  <c r="BC16" i="3"/>
  <c r="BA16" i="3"/>
  <c r="G16" i="3"/>
  <c r="BB16" i="3" s="1"/>
  <c r="BE15" i="3"/>
  <c r="BD15" i="3"/>
  <c r="BC15" i="3"/>
  <c r="BA15" i="3"/>
  <c r="G15" i="3"/>
  <c r="BB15" i="3" s="1"/>
  <c r="BE14" i="3"/>
  <c r="BE50" i="3" s="1"/>
  <c r="I9" i="2" s="1"/>
  <c r="BD14" i="3"/>
  <c r="BC14" i="3"/>
  <c r="BC50" i="3" s="1"/>
  <c r="G9" i="2" s="1"/>
  <c r="BA14" i="3"/>
  <c r="BA50" i="3" s="1"/>
  <c r="E9" i="2" s="1"/>
  <c r="G14" i="3"/>
  <c r="BB14" i="3" s="1"/>
  <c r="B9" i="2"/>
  <c r="A9" i="2"/>
  <c r="BD50" i="3"/>
  <c r="H9" i="2" s="1"/>
  <c r="G50" i="3"/>
  <c r="C50" i="3"/>
  <c r="BE11" i="3"/>
  <c r="BE12" i="3" s="1"/>
  <c r="I8" i="2" s="1"/>
  <c r="BD11" i="3"/>
  <c r="BC11" i="3"/>
  <c r="BC12" i="3" s="1"/>
  <c r="G8" i="2" s="1"/>
  <c r="BB11" i="3"/>
  <c r="BA11" i="3"/>
  <c r="BA12" i="3" s="1"/>
  <c r="E8" i="2" s="1"/>
  <c r="G11" i="3"/>
  <c r="B8" i="2"/>
  <c r="A8" i="2"/>
  <c r="BD12" i="3"/>
  <c r="H8" i="2" s="1"/>
  <c r="BB12" i="3"/>
  <c r="F8" i="2" s="1"/>
  <c r="G12" i="3"/>
  <c r="C12" i="3"/>
  <c r="BE8" i="3"/>
  <c r="BE9" i="3" s="1"/>
  <c r="I7" i="2" s="1"/>
  <c r="BD8" i="3"/>
  <c r="BC8" i="3"/>
  <c r="BC9" i="3" s="1"/>
  <c r="G7" i="2" s="1"/>
  <c r="BB8" i="3"/>
  <c r="BA8" i="3"/>
  <c r="BA9" i="3" s="1"/>
  <c r="E7" i="2" s="1"/>
  <c r="G8" i="3"/>
  <c r="B7" i="2"/>
  <c r="A7" i="2"/>
  <c r="BD9" i="3"/>
  <c r="H7" i="2" s="1"/>
  <c r="BB9" i="3"/>
  <c r="F7" i="2" s="1"/>
  <c r="G9" i="3"/>
  <c r="C9" i="3"/>
  <c r="C4" i="3"/>
  <c r="F3" i="3"/>
  <c r="C3" i="3"/>
  <c r="H22" i="2"/>
  <c r="I21" i="2"/>
  <c r="G21" i="2"/>
  <c r="C2" i="2"/>
  <c r="C1" i="2"/>
  <c r="F34" i="1"/>
  <c r="F33" i="1"/>
  <c r="F31" i="1"/>
  <c r="G22" i="1"/>
  <c r="G21" i="1" s="1"/>
  <c r="G8" i="1"/>
  <c r="H16" i="2" l="1"/>
  <c r="C15" i="1" s="1"/>
  <c r="E16" i="2"/>
  <c r="C16" i="1" s="1"/>
  <c r="I16" i="2"/>
  <c r="C20" i="1" s="1"/>
  <c r="G16" i="2"/>
  <c r="C14" i="1" s="1"/>
  <c r="BB50" i="3"/>
  <c r="F9" i="2" s="1"/>
  <c r="F16" i="2" s="1"/>
  <c r="C17" i="1" s="1"/>
  <c r="C18" i="1" l="1"/>
  <c r="C21" i="1" s="1"/>
  <c r="C22" i="1" s="1"/>
</calcChain>
</file>

<file path=xl/sharedStrings.xml><?xml version="1.0" encoding="utf-8"?>
<sst xmlns="http://schemas.openxmlformats.org/spreadsheetml/2006/main" count="334" uniqueCount="239">
  <si>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</si>
  <si>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</si>
  <si>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</si>
  <si>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</si>
  <si>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</si>
  <si>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</si>
  <si>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</si>
  <si>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</si>
  <si>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</si>
  <si>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</si>
  <si>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</si>
  <si>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</si>
  <si>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</si>
  <si>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</si>
  <si>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</si>
  <si>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</si>
  <si>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</si>
  <si>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</si>
  <si>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</si>
  <si>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</si>
  <si>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</si>
  <si>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</si>
  <si>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</si>
  <si>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</si>
  <si>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</si>
  <si>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</si>
  <si>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</si>
  <si>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</si>
  <si>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</si>
  <si>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</si>
  <si>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</si>
  <si>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</si>
  <si>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</si>
  <si>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</si>
  <si>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</si>
  <si>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</si>
  <si>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</si>
  <si>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</si>
  <si>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</si>
  <si>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</si>
  <si>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</si>
  <si>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</si>
  <si>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</si>
  <si>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</si>
  <si>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</si>
  <si>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</si>
  <si>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</si>
  <si>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</si>
  <si>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</si>
  <si>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</si>
  <si>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</si>
  <si>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</si>
  <si>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</si>
  <si>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</si>
  <si>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</si>
  <si>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</si>
  <si>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</si>
  <si>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</si>
  <si>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</si>
  <si>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</si>
  <si>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</si>
  <si>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</si>
  <si>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</si>
  <si>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</si>
  <si>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</si>
  <si>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</si>
  <si>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</si>
  <si>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MŠ Brno, Vinařská 4, p.o., Rekonstrukce kotelny</t>
  </si>
  <si>
    <t>Rozvod plynu</t>
  </si>
  <si>
    <t>90</t>
  </si>
  <si>
    <t>Přípočty</t>
  </si>
  <si>
    <t>90-002</t>
  </si>
  <si>
    <t xml:space="preserve">Revize plynového zařízení </t>
  </si>
  <si>
    <t>kpl</t>
  </si>
  <si>
    <t>94</t>
  </si>
  <si>
    <t>Lešení a stavební výtahy</t>
  </si>
  <si>
    <t>941 95-5002.R00</t>
  </si>
  <si>
    <t xml:space="preserve">Lešení lehké pomocné, výška podlahy do 1,9 m </t>
  </si>
  <si>
    <t>m2</t>
  </si>
  <si>
    <t>723</t>
  </si>
  <si>
    <t>Vnitřní plynovod</t>
  </si>
  <si>
    <t>723 12-0202.R00</t>
  </si>
  <si>
    <t>Potrubí ocelové závitové černé svařované DN 15 (odvzdušnění)</t>
  </si>
  <si>
    <t>m</t>
  </si>
  <si>
    <t>723 12-0205.R00</t>
  </si>
  <si>
    <t xml:space="preserve">Potrubí ocelové závitové černé svařované DN 32 </t>
  </si>
  <si>
    <t>723 15-0312.R00</t>
  </si>
  <si>
    <t xml:space="preserve">Potrubí ocelové hladké černé svařované D 57x2,9 </t>
  </si>
  <si>
    <t>723 15-0314.R00</t>
  </si>
  <si>
    <t>Potrubí ocelové hladké černé svařované D 89x3,6 (CHR)</t>
  </si>
  <si>
    <t>723 15-0317.R00</t>
  </si>
  <si>
    <t xml:space="preserve">Potrubí ocelové hladké černé svařované D 159x4,5 </t>
  </si>
  <si>
    <t>723 19-0909.R00</t>
  </si>
  <si>
    <t xml:space="preserve">Zkouška tlaková  plynového potrubí </t>
  </si>
  <si>
    <t>kus</t>
  </si>
  <si>
    <t>723 19-0907.R00</t>
  </si>
  <si>
    <t xml:space="preserve">Odvzdušnění a napuštění plynového potrubí </t>
  </si>
  <si>
    <t>723 19-0901.R00</t>
  </si>
  <si>
    <t xml:space="preserve">Uzavření nebo otevření plynového potrubí </t>
  </si>
  <si>
    <t>723 19-0912.R00</t>
  </si>
  <si>
    <t>Navaření odbočky na plynové potrubí DN 15 (od HEV)</t>
  </si>
  <si>
    <t>723 19-0913.R00</t>
  </si>
  <si>
    <t>Navaření odbočky na plynové potrubí DN 20 (odvzdušnění)</t>
  </si>
  <si>
    <t>723 19-0917.R00</t>
  </si>
  <si>
    <t xml:space="preserve">Navaření odbočky na plynové potrubí DN 50 </t>
  </si>
  <si>
    <t>422-37023.A</t>
  </si>
  <si>
    <t xml:space="preserve">Kohout kulový  1/2''  plyn </t>
  </si>
  <si>
    <t>Kohout kulový  1/2''  plyn armatura odběru vzorků</t>
  </si>
  <si>
    <t>422-37025.A</t>
  </si>
  <si>
    <t xml:space="preserve">Kohout kulový  1''  plyn </t>
  </si>
  <si>
    <t>422-37028.A</t>
  </si>
  <si>
    <t xml:space="preserve">Kohout kulový  2''  plyn </t>
  </si>
  <si>
    <t>723 23-9101.R00</t>
  </si>
  <si>
    <t xml:space="preserve">Montáž plynovodních armatur, 2 závity, G 1/2 </t>
  </si>
  <si>
    <t>Montáž plynovodních armatur, 2 závity, G 1/2 armatura odběru vzorků</t>
  </si>
  <si>
    <t>723 23-9103.R00</t>
  </si>
  <si>
    <t xml:space="preserve">Montáž plynovodních armatur, 2 závity, G 1 </t>
  </si>
  <si>
    <t>723 23-9106.R00</t>
  </si>
  <si>
    <t xml:space="preserve">Montáž plynovodních armatur, 2 závity, G 2 </t>
  </si>
  <si>
    <t>723 21-4114.R00</t>
  </si>
  <si>
    <t xml:space="preserve">Plynový filtr závitový  DN 50 </t>
  </si>
  <si>
    <t>soubor</t>
  </si>
  <si>
    <t>723 23-9105.R00</t>
  </si>
  <si>
    <t xml:space="preserve">Montáž filtru DN50 </t>
  </si>
  <si>
    <t>723 16-0207.R00</t>
  </si>
  <si>
    <t xml:space="preserve">Přípojka k plynoměru, závitová bez ochozu G 2 </t>
  </si>
  <si>
    <t>723 16-0337.R00</t>
  </si>
  <si>
    <t xml:space="preserve">Rozpěrka přípojky plynoměru G 2 </t>
  </si>
  <si>
    <t>723 26-1914.R00</t>
  </si>
  <si>
    <t>Přepojení stáv. plynoměru G16, rozteč 280mm</t>
  </si>
  <si>
    <t xml:space="preserve">Podružný plynoměr, </t>
  </si>
  <si>
    <t>388-41246</t>
  </si>
  <si>
    <t xml:space="preserve">Tlakoměr standardní d160mm </t>
  </si>
  <si>
    <t>422-33580</t>
  </si>
  <si>
    <t xml:space="preserve">Kohout tlakoměrový  M20 x 1,5 mm obyčejný </t>
  </si>
  <si>
    <t>422-77800</t>
  </si>
  <si>
    <t xml:space="preserve">Přípojka tlakoměrová nátrub.   M20x1,5 </t>
  </si>
  <si>
    <t>734 42-9103.R00</t>
  </si>
  <si>
    <t xml:space="preserve">Montáž tlakoměru standardního </t>
  </si>
  <si>
    <t>723 21-3204.R00</t>
  </si>
  <si>
    <t>Havarijní elektromagnetický ventil,DN 50-NT PN16, napětí určeno v MaR</t>
  </si>
  <si>
    <t>pravé provedení, určen do obyčejného nevýbušného prostředí</t>
  </si>
  <si>
    <t xml:space="preserve">Montáž havarijního ventilu, 2 závity, G 2 </t>
  </si>
  <si>
    <t>723-3-VP</t>
  </si>
  <si>
    <t xml:space="preserve">Napojení havarijního ventilu na odvětrání </t>
  </si>
  <si>
    <t>723 12-0804.R00</t>
  </si>
  <si>
    <t xml:space="preserve">Demontáž potrubí svařovaného závitového do DN 25 </t>
  </si>
  <si>
    <t>723 12-0805.R00</t>
  </si>
  <si>
    <t xml:space="preserve">Demontáž potrubí svařovaného závitového DN 25-50 </t>
  </si>
  <si>
    <t>998 72-3101.R00</t>
  </si>
  <si>
    <t xml:space="preserve">Přesun hmot pro vnitřní plynovod, výšky do 6 m </t>
  </si>
  <si>
    <t>t</t>
  </si>
  <si>
    <t>725</t>
  </si>
  <si>
    <t>Zařizovací předměty</t>
  </si>
  <si>
    <t>725 61-0810.R00</t>
  </si>
  <si>
    <t>Demontáž, odpojení plynového potrubí armatur od plynových kotlů</t>
  </si>
  <si>
    <t>733 89-0801.R00</t>
  </si>
  <si>
    <t xml:space="preserve">Přemístění vybouraných hmot - potrubí, H do 6 m </t>
  </si>
  <si>
    <t>731</t>
  </si>
  <si>
    <t>Kotelny</t>
  </si>
  <si>
    <t>731-001 VP</t>
  </si>
  <si>
    <t>Plynové stacionární kotle,  výkon max.49 kW dodávka UT</t>
  </si>
  <si>
    <t>723 20-0001.RA0</t>
  </si>
  <si>
    <t xml:space="preserve">Dopojení plynových kotlů na plyn </t>
  </si>
  <si>
    <t>731-02-VP</t>
  </si>
  <si>
    <t xml:space="preserve">Odkouření plynových kotlů </t>
  </si>
  <si>
    <t xml:space="preserve">2*Kaskáda a kouřovod			</t>
  </si>
  <si>
    <t>koleno 87° - 4 ks</t>
  </si>
  <si>
    <t>Trubka s hrdlem 1 m - 4 ks</t>
  </si>
  <si>
    <t>Zpětná klapka - 4 ks</t>
  </si>
  <si>
    <t>Sifon - 4 ks</t>
  </si>
  <si>
    <t>Revizní koleno 87° - 4 ks</t>
  </si>
  <si>
    <t>Trubka s hrdlem 0,5m - 6 ks</t>
  </si>
  <si>
    <t>Koleno 45° - 2 ks</t>
  </si>
  <si>
    <t>koncový kus kaskády se sifonem d110 - 2 ks</t>
  </si>
  <si>
    <t>Hadice pro odvod kondenzátu 1 bm - 6 ks</t>
  </si>
  <si>
    <t>Trubkový díl s 45° odbočkou 110/80 - 4 ks</t>
  </si>
  <si>
    <t>Trubka s hrdlem 1 m/110 - 2 ks</t>
  </si>
  <si>
    <t>Revizní T-kus d110 - 2 ks</t>
  </si>
  <si>
    <t>Trubka s hrdlem 0,5m  d110 - 2 ks</t>
  </si>
  <si>
    <t xml:space="preserve">			</t>
  </si>
  <si>
    <t xml:space="preserve">2*Komín			</t>
  </si>
  <si>
    <t>Pateční koleno 87° s kotvením d110 - 2 ks</t>
  </si>
  <si>
    <t>Trubka s hrdlem 2m d110 - 2 ks</t>
  </si>
  <si>
    <t>Trubka s hrdlem 1m d110 - 2 ks</t>
  </si>
  <si>
    <t>Ukončovací trubka bez hrddla (černá) d110 - 2 ls</t>
  </si>
  <si>
    <t>Distanční objímka universální 6 ks*2</t>
  </si>
  <si>
    <t>Rozeta a manžeta proti zatékání 110/500 - 2 ks</t>
  </si>
  <si>
    <t>731-03-VP</t>
  </si>
  <si>
    <t xml:space="preserve">Montáž kouřové cesty </t>
  </si>
  <si>
    <t>731-04-VP</t>
  </si>
  <si>
    <t xml:space="preserve">Revize spalinové cesty </t>
  </si>
  <si>
    <t>731-05-VP</t>
  </si>
  <si>
    <t xml:space="preserve">Demontáž stávajícího odkouření </t>
  </si>
  <si>
    <t>731-06-VP</t>
  </si>
  <si>
    <t>Napojení odvodu kondenzátu ze spalinové cesty na odpad v kotelně</t>
  </si>
  <si>
    <t>734</t>
  </si>
  <si>
    <t>Armatury</t>
  </si>
  <si>
    <t>734 20-0821.R00</t>
  </si>
  <si>
    <t xml:space="preserve">Demontáž armatur se 2závity do G 1/2 </t>
  </si>
  <si>
    <t>734 20-0822.R00</t>
  </si>
  <si>
    <t xml:space="preserve">Demontáž armatur se 2závity do G 1 </t>
  </si>
  <si>
    <t>734 20-0824.R00</t>
  </si>
  <si>
    <t xml:space="preserve">Demontáž armatur se 2závity do G 2 </t>
  </si>
  <si>
    <t>783</t>
  </si>
  <si>
    <t>Nátěry</t>
  </si>
  <si>
    <t>783 42-4340.R00</t>
  </si>
  <si>
    <t xml:space="preserve">Nátěr syntet. potrubí do DN 50 mm  Z+2x +1x email </t>
  </si>
  <si>
    <t>783 42-5350.R00</t>
  </si>
  <si>
    <t xml:space="preserve">Nátěr syntet. potrubí do DN 100 mm Z +2x +1x email </t>
  </si>
  <si>
    <t>M23</t>
  </si>
  <si>
    <t>Montáže potrubí</t>
  </si>
  <si>
    <t>230 17-0001.R00</t>
  </si>
  <si>
    <t xml:space="preserve">Příprava pro zkoušku těsnosti, DN do 40 </t>
  </si>
  <si>
    <t>sada</t>
  </si>
  <si>
    <t>230 17-0002.R00</t>
  </si>
  <si>
    <t xml:space="preserve">Příprava pro zkoušku těsnosti, DN 50 - 80 </t>
  </si>
  <si>
    <t>230 17-0004.R00</t>
  </si>
  <si>
    <t xml:space="preserve">Příprava pro zkoušku těsnosti, DN 150 - 200 </t>
  </si>
  <si>
    <t>230 17-0011.R00</t>
  </si>
  <si>
    <t xml:space="preserve">Zkouška těsnosti potrubí, DN do 40 </t>
  </si>
  <si>
    <t>230 17-0012.R00</t>
  </si>
  <si>
    <t xml:space="preserve">Zkouška těsnosti potrubí, DN 50 - 80 </t>
  </si>
  <si>
    <t>230 17-0014.R00</t>
  </si>
  <si>
    <t xml:space="preserve">Zkouška těsnosti potrubí, DN 150 - 200 </t>
  </si>
  <si>
    <t>01</t>
  </si>
  <si>
    <t>Ostatní</t>
  </si>
  <si>
    <t>01-001 VP</t>
  </si>
  <si>
    <t xml:space="preserve">Uzemnění potrubí, vč.odvzdušnění, komínů a armatur </t>
  </si>
  <si>
    <t>hod</t>
  </si>
  <si>
    <t>01-003 VP</t>
  </si>
  <si>
    <t>Konzoly pro uložení plynoměru havarijního ventilu</t>
  </si>
  <si>
    <t>01-004 VP</t>
  </si>
  <si>
    <t xml:space="preserve">Vybavení plyn. kotelny dle CSN 07 0703 </t>
  </si>
  <si>
    <t>kompl.</t>
  </si>
  <si>
    <t>01-005 VP</t>
  </si>
  <si>
    <t xml:space="preserve">Štítek "PLYN" </t>
  </si>
  <si>
    <t>Ing. Leoš Pohanka</t>
  </si>
  <si>
    <t>Statutární město Brno, městská část Brno-střed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</si>
</sst>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.00\ &quot;Kč&quot;"/>
    <numFmt numFmtId="166" formatCode="0.0"/>
  </numFmts>
  <fonts count="21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sz val="8"/>
      <color indexed="50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02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8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3" fillId="0" borderId="48" xfId="1" applyFont="1" applyFill="1" applyBorder="1"/>
    <xf numFmtId="0" fontId="9" fillId="0" borderId="48" xfId="1" applyFill="1" applyBorder="1"/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10" fillId="0" borderId="53" xfId="1" applyFont="1" applyFill="1" applyBorder="1" applyAlignment="1">
      <alignment horizontal="center"/>
    </xf>
    <xf numFmtId="49" fontId="10" fillId="0" borderId="53" xfId="1" applyNumberFormat="1" applyFont="1" applyFill="1" applyBorder="1" applyAlignment="1">
      <alignment horizontal="left"/>
    </xf>
    <xf numFmtId="0" fontId="18" fillId="0" borderId="13" xfId="1" applyFont="1" applyFill="1" applyBorder="1" applyAlignment="1">
      <alignment horizontal="left" wrapText="1" indent="1"/>
    </xf>
    <xf numFmtId="0" fontId="0" fillId="0" borderId="0" xfId="0" applyFill="1"/>
    <xf numFmtId="0" fontId="0" fillId="0" borderId="6" xfId="0" applyFill="1" applyBorder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9" fillId="0" borderId="0" xfId="1" applyFont="1" applyAlignment="1"/>
    <xf numFmtId="0" fontId="9" fillId="0" borderId="0" xfId="1" applyAlignment="1">
      <alignment horizontal="right"/>
    </xf>
    <xf numFmtId="0" fontId="20" fillId="0" borderId="0" xfId="1" applyFont="1" applyBorder="1"/>
    <xf numFmtId="3" fontId="20" fillId="0" borderId="0" xfId="1" applyNumberFormat="1" applyFont="1" applyBorder="1" applyAlignment="1">
      <alignment horizontal="right"/>
    </xf>
    <xf numFmtId="4" fontId="20" fillId="0" borderId="0" xfId="1" applyNumberFormat="1" applyFont="1" applyBorder="1"/>
    <xf numFmtId="0" fontId="19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topLeftCell="A13" workbookViewId="0"/>
  </sheetViews>
  <sheetFormatPr defaultRowHeight="13.2" x14ac:dyDescent="0.25"/>
  <cols>
    <col min="1" max="1" width="2" customWidth="1"/>
    <col min="2" max="2" width="15" customWidth="1"/>
    <col min="3" max="3" width="15.88671875" customWidth="1"/>
    <col min="4" max="4" width="14.5546875" customWidth="1"/>
    <col min="5" max="5" width="12.5546875" customWidth="1"/>
    <col min="6" max="6" width="19.6640625" customWidth="1"/>
    <col min="7" max="7" width="14.109375" customWidth="1"/>
  </cols>
  <sheetData>
    <row r="1" spans="1:57" ht="21.75" customHeight="1" x14ac:dyDescent="0.3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3"/>
    <row r="3" spans="1:57" ht="12.9" customHeight="1" x14ac:dyDescent="0.25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" customHeight="1" x14ac:dyDescent="0.3">
      <c r="A4" s="7"/>
      <c r="B4" s="8"/>
      <c r="C4" s="9" t="s">
        <v>68</v>
      </c>
      <c r="D4" s="10"/>
      <c r="E4" s="10"/>
      <c r="F4" s="11"/>
      <c r="G4" s="12"/>
    </row>
    <row r="5" spans="1:57" ht="12.9" customHeight="1" x14ac:dyDescent="0.25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" customHeight="1" x14ac:dyDescent="0.3">
      <c r="A6" s="7"/>
      <c r="B6" s="8"/>
      <c r="C6" s="9" t="s">
        <v>67</v>
      </c>
      <c r="D6" s="10"/>
      <c r="E6" s="10"/>
      <c r="F6" s="18"/>
      <c r="G6" s="12"/>
    </row>
    <row r="7" spans="1:57" x14ac:dyDescent="0.25">
      <c r="A7" s="13" t="s">
        <v>8</v>
      </c>
      <c r="B7" s="15"/>
      <c r="C7" s="19"/>
      <c r="D7" s="20"/>
      <c r="E7" s="21" t="s">
        <v>9</v>
      </c>
      <c r="F7" s="22"/>
      <c r="G7" s="23">
        <v>0</v>
      </c>
      <c r="H7" s="24"/>
      <c r="I7" s="24"/>
    </row>
    <row r="8" spans="1:57" x14ac:dyDescent="0.25">
      <c r="A8" s="13" t="s">
        <v>10</v>
      </c>
      <c r="B8" s="15"/>
      <c r="C8" s="19" t="s">
        <v>238</v>
      </c>
      <c r="D8" s="20"/>
      <c r="E8" s="16" t="s">
        <v>11</v>
      </c>
      <c r="F8" s="15"/>
      <c r="G8" s="25">
        <f>IF(PocetMJ=0,,ROUND((F30+F32)/PocetMJ,1))</f>
        <v>0</v>
      </c>
    </row>
    <row r="9" spans="1:57" x14ac:dyDescent="0.25">
      <c r="A9" s="26" t="s">
        <v>12</v>
      </c>
      <c r="B9" s="27"/>
      <c r="C9" s="27"/>
      <c r="D9" s="27"/>
      <c r="E9" s="28" t="s">
        <v>13</v>
      </c>
      <c r="F9" s="27"/>
      <c r="G9" s="29"/>
    </row>
    <row r="10" spans="1:57" x14ac:dyDescent="0.25">
      <c r="A10" s="30" t="s">
        <v>14</v>
      </c>
      <c r="B10" s="11"/>
      <c r="C10" s="11"/>
      <c r="D10" s="11"/>
      <c r="E10" s="31" t="s">
        <v>15</v>
      </c>
      <c r="F10" s="11"/>
      <c r="G10" s="12"/>
      <c r="BA10" s="32"/>
      <c r="BB10" s="32"/>
      <c r="BC10" s="32"/>
      <c r="BD10" s="32"/>
      <c r="BE10" s="32"/>
    </row>
    <row r="11" spans="1:57" x14ac:dyDescent="0.25">
      <c r="A11" s="30"/>
      <c r="B11" s="11"/>
      <c r="C11" s="11"/>
      <c r="D11" s="11"/>
      <c r="E11" s="33" t="s">
        <v>237</v>
      </c>
      <c r="F11" s="34"/>
      <c r="G11" s="35"/>
    </row>
    <row r="12" spans="1:57" ht="28.5" customHeight="1" thickBot="1" x14ac:dyDescent="0.3">
      <c r="A12" s="36" t="s">
        <v>16</v>
      </c>
      <c r="B12" s="37"/>
      <c r="C12" s="37"/>
      <c r="D12" s="37"/>
      <c r="E12" s="38"/>
      <c r="F12" s="38"/>
      <c r="G12" s="39"/>
    </row>
    <row r="13" spans="1:57" ht="17.25" customHeight="1" thickBot="1" x14ac:dyDescent="0.3">
      <c r="A13" s="40" t="s">
        <v>17</v>
      </c>
      <c r="B13" s="41"/>
      <c r="C13" s="42"/>
      <c r="D13" s="43" t="s">
        <v>18</v>
      </c>
      <c r="E13" s="44"/>
      <c r="F13" s="44"/>
      <c r="G13" s="42"/>
    </row>
    <row r="14" spans="1:57" ht="15.9" customHeight="1" x14ac:dyDescent="0.25">
      <c r="A14" s="45"/>
      <c r="B14" s="46" t="s">
        <v>19</v>
      </c>
      <c r="C14" s="47">
        <f>Dodavka</f>
        <v>0</v>
      </c>
      <c r="D14" s="48"/>
      <c r="E14" s="49"/>
      <c r="F14" s="50"/>
      <c r="G14" s="47"/>
    </row>
    <row r="15" spans="1:57" ht="15.9" customHeight="1" x14ac:dyDescent="0.25">
      <c r="A15" s="45" t="s">
        <v>20</v>
      </c>
      <c r="B15" s="46" t="s">
        <v>21</v>
      </c>
      <c r="C15" s="47">
        <f>Mont</f>
        <v>0</v>
      </c>
      <c r="D15" s="26"/>
      <c r="E15" s="51"/>
      <c r="F15" s="52"/>
      <c r="G15" s="47"/>
    </row>
    <row r="16" spans="1:57" ht="15.9" customHeight="1" x14ac:dyDescent="0.25">
      <c r="A16" s="45" t="s">
        <v>22</v>
      </c>
      <c r="B16" s="46" t="s">
        <v>23</v>
      </c>
      <c r="C16" s="47">
        <f>HSV</f>
        <v>0</v>
      </c>
      <c r="D16" s="26"/>
      <c r="E16" s="51"/>
      <c r="F16" s="52"/>
      <c r="G16" s="47"/>
    </row>
    <row r="17" spans="1:7" ht="15.9" customHeight="1" x14ac:dyDescent="0.25">
      <c r="A17" s="53" t="s">
        <v>24</v>
      </c>
      <c r="B17" s="46" t="s">
        <v>25</v>
      </c>
      <c r="C17" s="47">
        <f>PSV</f>
        <v>0</v>
      </c>
      <c r="D17" s="26"/>
      <c r="E17" s="51"/>
      <c r="F17" s="52"/>
      <c r="G17" s="47"/>
    </row>
    <row r="18" spans="1:7" ht="15.9" customHeight="1" x14ac:dyDescent="0.25">
      <c r="A18" s="54" t="s">
        <v>26</v>
      </c>
      <c r="B18" s="46"/>
      <c r="C18" s="47">
        <f>SUM(C14:C17)</f>
        <v>0</v>
      </c>
      <c r="D18" s="55"/>
      <c r="E18" s="51"/>
      <c r="F18" s="52"/>
      <c r="G18" s="47"/>
    </row>
    <row r="19" spans="1:7" ht="15.9" customHeight="1" x14ac:dyDescent="0.25">
      <c r="A19" s="54"/>
      <c r="B19" s="46"/>
      <c r="C19" s="47"/>
      <c r="D19" s="26"/>
      <c r="E19" s="51"/>
      <c r="F19" s="52"/>
      <c r="G19" s="47"/>
    </row>
    <row r="20" spans="1:7" ht="15.9" customHeight="1" x14ac:dyDescent="0.25">
      <c r="A20" s="54" t="s">
        <v>27</v>
      </c>
      <c r="B20" s="46"/>
      <c r="C20" s="47">
        <f>HZS</f>
        <v>0</v>
      </c>
      <c r="D20" s="26"/>
      <c r="E20" s="51"/>
      <c r="F20" s="52"/>
      <c r="G20" s="47"/>
    </row>
    <row r="21" spans="1:7" ht="15.9" customHeight="1" x14ac:dyDescent="0.25">
      <c r="A21" s="30" t="s">
        <v>28</v>
      </c>
      <c r="B21" s="11"/>
      <c r="C21" s="47">
        <f>C18+C20</f>
        <v>0</v>
      </c>
      <c r="D21" s="26" t="s">
        <v>29</v>
      </c>
      <c r="E21" s="51"/>
      <c r="F21" s="52"/>
      <c r="G21" s="47">
        <f>G22-SUM(G14:G20)</f>
        <v>0</v>
      </c>
    </row>
    <row r="22" spans="1:7" ht="15.9" customHeight="1" thickBot="1" x14ac:dyDescent="0.3">
      <c r="A22" s="26" t="s">
        <v>30</v>
      </c>
      <c r="B22" s="27"/>
      <c r="C22" s="56">
        <f>C21+G22</f>
        <v>0</v>
      </c>
      <c r="D22" s="57" t="s">
        <v>31</v>
      </c>
      <c r="E22" s="58"/>
      <c r="F22" s="59"/>
      <c r="G22" s="47">
        <f>VRN</f>
        <v>0</v>
      </c>
    </row>
    <row r="23" spans="1:7" x14ac:dyDescent="0.25">
      <c r="A23" s="3" t="s">
        <v>32</v>
      </c>
      <c r="B23" s="5"/>
      <c r="C23" s="60" t="s">
        <v>33</v>
      </c>
      <c r="D23" s="5"/>
      <c r="E23" s="60" t="s">
        <v>34</v>
      </c>
      <c r="F23" s="5"/>
      <c r="G23" s="6"/>
    </row>
    <row r="24" spans="1:7" x14ac:dyDescent="0.25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5">
      <c r="A25" s="30" t="s">
        <v>36</v>
      </c>
      <c r="B25" s="61"/>
      <c r="C25" s="31" t="s">
        <v>36</v>
      </c>
      <c r="D25" s="11"/>
      <c r="E25" s="31" t="s">
        <v>36</v>
      </c>
      <c r="F25" s="11"/>
      <c r="G25" s="12"/>
    </row>
    <row r="26" spans="1:7" x14ac:dyDescent="0.25">
      <c r="A26" s="30"/>
      <c r="B26" s="62"/>
      <c r="C26" s="31" t="s">
        <v>37</v>
      </c>
      <c r="D26" s="11"/>
      <c r="E26" s="31" t="s">
        <v>38</v>
      </c>
      <c r="F26" s="11"/>
      <c r="G26" s="12"/>
    </row>
    <row r="27" spans="1:7" x14ac:dyDescent="0.25">
      <c r="A27" s="30"/>
      <c r="B27" s="11"/>
      <c r="C27" s="31"/>
      <c r="D27" s="11"/>
      <c r="E27" s="31"/>
      <c r="F27" s="11"/>
      <c r="G27" s="12"/>
    </row>
    <row r="28" spans="1:7" ht="97.5" customHeight="1" x14ac:dyDescent="0.25">
      <c r="A28" s="30"/>
      <c r="B28" s="11"/>
      <c r="C28" s="31"/>
      <c r="D28" s="11"/>
      <c r="E28" s="31"/>
      <c r="F28" s="11"/>
      <c r="G28" s="12"/>
    </row>
    <row r="29" spans="1:7" x14ac:dyDescent="0.25">
      <c r="A29" s="13" t="s">
        <v>39</v>
      </c>
      <c r="B29" s="15"/>
      <c r="C29" s="63">
        <v>0</v>
      </c>
      <c r="D29" s="15" t="s">
        <v>40</v>
      </c>
      <c r="E29" s="16"/>
      <c r="F29" s="64">
        <v>0</v>
      </c>
      <c r="G29" s="17"/>
    </row>
    <row r="30" spans="1:7" x14ac:dyDescent="0.25">
      <c r="A30" s="13" t="s">
        <v>39</v>
      </c>
      <c r="B30" s="15"/>
      <c r="C30" s="63">
        <v>15</v>
      </c>
      <c r="D30" s="15" t="s">
        <v>40</v>
      </c>
      <c r="E30" s="16"/>
      <c r="F30" s="64">
        <v>0</v>
      </c>
      <c r="G30" s="17"/>
    </row>
    <row r="31" spans="1:7" x14ac:dyDescent="0.25">
      <c r="A31" s="13" t="s">
        <v>41</v>
      </c>
      <c r="B31" s="15"/>
      <c r="C31" s="63">
        <v>15</v>
      </c>
      <c r="D31" s="15" t="s">
        <v>40</v>
      </c>
      <c r="E31" s="16"/>
      <c r="F31" s="65">
        <f>ROUND(PRODUCT(F30,C31/100),0)</f>
        <v>0</v>
      </c>
      <c r="G31" s="29"/>
    </row>
    <row r="32" spans="1:7" x14ac:dyDescent="0.25">
      <c r="A32" s="13" t="s">
        <v>39</v>
      </c>
      <c r="B32" s="15"/>
      <c r="C32" s="63">
        <v>21</v>
      </c>
      <c r="D32" s="15" t="s">
        <v>40</v>
      </c>
      <c r="E32" s="16"/>
      <c r="F32" s="64">
        <v>0</v>
      </c>
      <c r="G32" s="17"/>
    </row>
    <row r="33" spans="1:8" x14ac:dyDescent="0.25">
      <c r="A33" s="13" t="s">
        <v>41</v>
      </c>
      <c r="B33" s="15"/>
      <c r="C33" s="63">
        <v>21</v>
      </c>
      <c r="D33" s="15" t="s">
        <v>40</v>
      </c>
      <c r="E33" s="16"/>
      <c r="F33" s="65">
        <f>ROUND(PRODUCT(F32,C33/100),0)</f>
        <v>0</v>
      </c>
      <c r="G33" s="29"/>
    </row>
    <row r="34" spans="1:8" s="71" customFormat="1" ht="19.5" customHeight="1" thickBot="1" x14ac:dyDescent="0.35">
      <c r="A34" s="66" t="s">
        <v>42</v>
      </c>
      <c r="B34" s="67"/>
      <c r="C34" s="67"/>
      <c r="D34" s="67"/>
      <c r="E34" s="68"/>
      <c r="F34" s="69">
        <f>ROUND(SUM(F29:F33),0)</f>
        <v>0</v>
      </c>
      <c r="G34" s="70"/>
    </row>
    <row r="36" spans="1:8" x14ac:dyDescent="0.25">
      <c r="A36" s="72" t="s">
        <v>43</v>
      </c>
      <c r="B36" s="72"/>
      <c r="C36" s="72"/>
      <c r="D36" s="72"/>
      <c r="E36" s="72"/>
      <c r="F36" s="72"/>
      <c r="G36" s="72"/>
      <c r="H36" t="s">
        <v>4</v>
      </c>
    </row>
    <row r="37" spans="1:8" ht="14.25" customHeight="1" x14ac:dyDescent="0.25">
      <c r="A37" s="72"/>
      <c r="B37" s="73"/>
      <c r="C37" s="73"/>
      <c r="D37" s="73"/>
      <c r="E37" s="73"/>
      <c r="F37" s="73"/>
      <c r="G37" s="73"/>
      <c r="H37" t="s">
        <v>4</v>
      </c>
    </row>
    <row r="38" spans="1:8" ht="12.75" customHeight="1" x14ac:dyDescent="0.25">
      <c r="A38" s="74"/>
      <c r="B38" s="73"/>
      <c r="C38" s="73"/>
      <c r="D38" s="73"/>
      <c r="E38" s="73"/>
      <c r="F38" s="73"/>
      <c r="G38" s="73"/>
      <c r="H38" t="s">
        <v>4</v>
      </c>
    </row>
    <row r="39" spans="1:8" x14ac:dyDescent="0.25">
      <c r="A39" s="74"/>
      <c r="B39" s="73"/>
      <c r="C39" s="73"/>
      <c r="D39" s="73"/>
      <c r="E39" s="73"/>
      <c r="F39" s="73"/>
      <c r="G39" s="73"/>
      <c r="H39" t="s">
        <v>4</v>
      </c>
    </row>
    <row r="40" spans="1:8" x14ac:dyDescent="0.25">
      <c r="A40" s="74"/>
      <c r="B40" s="73"/>
      <c r="C40" s="73"/>
      <c r="D40" s="73"/>
      <c r="E40" s="73"/>
      <c r="F40" s="73"/>
      <c r="G40" s="73"/>
      <c r="H40" t="s">
        <v>4</v>
      </c>
    </row>
    <row r="41" spans="1:8" x14ac:dyDescent="0.25">
      <c r="A41" s="74"/>
      <c r="B41" s="73"/>
      <c r="C41" s="73"/>
      <c r="D41" s="73"/>
      <c r="E41" s="73"/>
      <c r="F41" s="73"/>
      <c r="G41" s="73"/>
      <c r="H41" t="s">
        <v>4</v>
      </c>
    </row>
    <row r="42" spans="1:8" x14ac:dyDescent="0.25">
      <c r="A42" s="74"/>
      <c r="B42" s="73"/>
      <c r="C42" s="73"/>
      <c r="D42" s="73"/>
      <c r="E42" s="73"/>
      <c r="F42" s="73"/>
      <c r="G42" s="73"/>
      <c r="H42" t="s">
        <v>4</v>
      </c>
    </row>
    <row r="43" spans="1:8" x14ac:dyDescent="0.25">
      <c r="A43" s="74"/>
      <c r="B43" s="73"/>
      <c r="C43" s="73"/>
      <c r="D43" s="73"/>
      <c r="E43" s="73"/>
      <c r="F43" s="73"/>
      <c r="G43" s="73"/>
      <c r="H43" t="s">
        <v>4</v>
      </c>
    </row>
    <row r="44" spans="1:8" x14ac:dyDescent="0.25">
      <c r="A44" s="74"/>
      <c r="B44" s="73"/>
      <c r="C44" s="73"/>
      <c r="D44" s="73"/>
      <c r="E44" s="73"/>
      <c r="F44" s="73"/>
      <c r="G44" s="73"/>
      <c r="H44" t="s">
        <v>4</v>
      </c>
    </row>
    <row r="45" spans="1:8" ht="3" customHeight="1" x14ac:dyDescent="0.25">
      <c r="A45" s="74"/>
      <c r="B45" s="73"/>
      <c r="C45" s="73"/>
      <c r="D45" s="73"/>
      <c r="E45" s="73"/>
      <c r="F45" s="73"/>
      <c r="G45" s="73"/>
      <c r="H45" t="s">
        <v>4</v>
      </c>
    </row>
    <row r="46" spans="1:8" x14ac:dyDescent="0.25">
      <c r="B46" s="75"/>
      <c r="C46" s="75"/>
      <c r="D46" s="75"/>
      <c r="E46" s="75"/>
      <c r="F46" s="75"/>
      <c r="G46" s="75"/>
    </row>
    <row r="47" spans="1:8" x14ac:dyDescent="0.25">
      <c r="B47" s="75"/>
      <c r="C47" s="75"/>
      <c r="D47" s="75"/>
      <c r="E47" s="75"/>
      <c r="F47" s="75"/>
      <c r="G47" s="75"/>
    </row>
    <row r="48" spans="1:8" x14ac:dyDescent="0.25">
      <c r="B48" s="75"/>
      <c r="C48" s="75"/>
      <c r="D48" s="75"/>
      <c r="E48" s="75"/>
      <c r="F48" s="75"/>
      <c r="G48" s="75"/>
    </row>
    <row r="49" spans="2:7" x14ac:dyDescent="0.25">
      <c r="B49" s="75"/>
      <c r="C49" s="75"/>
      <c r="D49" s="75"/>
      <c r="E49" s="75"/>
      <c r="F49" s="75"/>
      <c r="G49" s="75"/>
    </row>
    <row r="50" spans="2:7" x14ac:dyDescent="0.25">
      <c r="B50" s="75"/>
      <c r="C50" s="75"/>
      <c r="D50" s="75"/>
      <c r="E50" s="75"/>
      <c r="F50" s="75"/>
      <c r="G50" s="75"/>
    </row>
    <row r="51" spans="2:7" x14ac:dyDescent="0.25">
      <c r="B51" s="75"/>
      <c r="C51" s="75"/>
      <c r="D51" s="75"/>
      <c r="E51" s="75"/>
      <c r="F51" s="75"/>
      <c r="G51" s="75"/>
    </row>
    <row r="52" spans="2:7" x14ac:dyDescent="0.25">
      <c r="B52" s="75"/>
      <c r="C52" s="75"/>
      <c r="D52" s="75"/>
      <c r="E52" s="75"/>
      <c r="F52" s="75"/>
      <c r="G52" s="75"/>
    </row>
    <row r="53" spans="2:7" x14ac:dyDescent="0.25">
      <c r="B53" s="75"/>
      <c r="C53" s="75"/>
      <c r="D53" s="75"/>
      <c r="E53" s="75"/>
      <c r="F53" s="75"/>
      <c r="G53" s="75"/>
    </row>
    <row r="54" spans="2:7" x14ac:dyDescent="0.25">
      <c r="B54" s="75"/>
      <c r="C54" s="75"/>
      <c r="D54" s="75"/>
      <c r="E54" s="75"/>
      <c r="F54" s="75"/>
      <c r="G54" s="75"/>
    </row>
    <row r="55" spans="2:7" x14ac:dyDescent="0.25">
      <c r="B55" s="75"/>
      <c r="C55" s="75"/>
      <c r="D55" s="75"/>
      <c r="E55" s="75"/>
      <c r="F55" s="75"/>
      <c r="G55" s="75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C7:D7"/>
    <mergeCell ref="C8:D8"/>
    <mergeCell ref="E11:G11"/>
    <mergeCell ref="B37:G45"/>
    <mergeCell ref="B46:G46"/>
    <mergeCell ref="B47:G4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3"/>
  <sheetViews>
    <sheetView workbookViewId="0">
      <selection activeCell="A21" sqref="A21"/>
    </sheetView>
  </sheetViews>
  <sheetFormatPr defaultRowHeight="13.2" x14ac:dyDescent="0.25"/>
  <cols>
    <col min="1" max="1" width="5.88671875" customWidth="1"/>
    <col min="2" max="2" width="6.109375" customWidth="1"/>
    <col min="3" max="3" width="11.44140625" customWidth="1"/>
    <col min="4" max="4" width="15.88671875" customWidth="1"/>
    <col min="5" max="5" width="11.33203125" customWidth="1"/>
    <col min="6" max="6" width="10.88671875" customWidth="1"/>
    <col min="7" max="7" width="11" customWidth="1"/>
    <col min="8" max="8" width="11.109375" customWidth="1"/>
    <col min="9" max="9" width="10.6640625" customWidth="1"/>
  </cols>
  <sheetData>
    <row r="1" spans="1:9" ht="13.8" thickTop="1" x14ac:dyDescent="0.25">
      <c r="A1" s="76" t="s">
        <v>5</v>
      </c>
      <c r="B1" s="77"/>
      <c r="C1" s="78" t="str">
        <f>CONCATENATE(cislostavby," ",nazevstavby)</f>
        <v xml:space="preserve"> MŠ Brno, Vinařská 4, p.o., Rekonstrukce kotelny</v>
      </c>
      <c r="D1" s="79"/>
      <c r="E1" s="80"/>
      <c r="F1" s="79"/>
      <c r="G1" s="81"/>
      <c r="H1" s="82"/>
      <c r="I1" s="83"/>
    </row>
    <row r="2" spans="1:9" ht="13.8" thickBot="1" x14ac:dyDescent="0.3">
      <c r="A2" s="84" t="s">
        <v>1</v>
      </c>
      <c r="B2" s="85"/>
      <c r="C2" s="86" t="str">
        <f>CONCATENATE(cisloobjektu," ",nazevobjektu)</f>
        <v xml:space="preserve"> Rozvod plynu</v>
      </c>
      <c r="D2" s="87"/>
      <c r="E2" s="88"/>
      <c r="F2" s="87"/>
      <c r="G2" s="89"/>
      <c r="H2" s="89"/>
      <c r="I2" s="90"/>
    </row>
    <row r="3" spans="1:9" ht="13.8" thickTop="1" x14ac:dyDescent="0.25">
      <c r="F3" s="11"/>
    </row>
    <row r="4" spans="1:9" ht="19.5" customHeight="1" x14ac:dyDescent="0.3">
      <c r="A4" s="91" t="s">
        <v>44</v>
      </c>
      <c r="B4" s="1"/>
      <c r="C4" s="1"/>
      <c r="D4" s="1"/>
      <c r="E4" s="92"/>
      <c r="F4" s="1"/>
      <c r="G4" s="1"/>
      <c r="H4" s="1"/>
      <c r="I4" s="1"/>
    </row>
    <row r="5" spans="1:9" ht="13.8" thickBot="1" x14ac:dyDescent="0.3"/>
    <row r="6" spans="1:9" s="11" customFormat="1" ht="13.8" thickBot="1" x14ac:dyDescent="0.3">
      <c r="A6" s="93"/>
      <c r="B6" s="94" t="s">
        <v>45</v>
      </c>
      <c r="C6" s="94"/>
      <c r="D6" s="95"/>
      <c r="E6" s="96" t="s">
        <v>46</v>
      </c>
      <c r="F6" s="97" t="s">
        <v>47</v>
      </c>
      <c r="G6" s="97" t="s">
        <v>48</v>
      </c>
      <c r="H6" s="97" t="s">
        <v>49</v>
      </c>
      <c r="I6" s="98" t="s">
        <v>27</v>
      </c>
    </row>
    <row r="7" spans="1:9" s="11" customFormat="1" x14ac:dyDescent="0.25">
      <c r="A7" s="198" t="str">
        <f>Položky!B7</f>
        <v>90</v>
      </c>
      <c r="B7" s="99" t="str">
        <f>Položky!C7</f>
        <v>Přípočty</v>
      </c>
      <c r="C7" s="100"/>
      <c r="D7" s="101"/>
      <c r="E7" s="199">
        <f>Položky!BA9</f>
        <v>0</v>
      </c>
      <c r="F7" s="200">
        <f>Položky!BB9</f>
        <v>0</v>
      </c>
      <c r="G7" s="200">
        <f>Položky!BC9</f>
        <v>0</v>
      </c>
      <c r="H7" s="200">
        <f>Položky!BD9</f>
        <v>0</v>
      </c>
      <c r="I7" s="201">
        <f>Položky!BE9</f>
        <v>0</v>
      </c>
    </row>
    <row r="8" spans="1:9" s="11" customFormat="1" x14ac:dyDescent="0.25">
      <c r="A8" s="198" t="str">
        <f>Položky!B10</f>
        <v>94</v>
      </c>
      <c r="B8" s="99" t="str">
        <f>Položky!C10</f>
        <v>Lešení a stavební výtahy</v>
      </c>
      <c r="C8" s="100"/>
      <c r="D8" s="101"/>
      <c r="E8" s="199">
        <f>Položky!BA12</f>
        <v>0</v>
      </c>
      <c r="F8" s="200">
        <f>Položky!BB12</f>
        <v>0</v>
      </c>
      <c r="G8" s="200">
        <f>Položky!BC12</f>
        <v>0</v>
      </c>
      <c r="H8" s="200">
        <f>Položky!BD12</f>
        <v>0</v>
      </c>
      <c r="I8" s="201">
        <f>Položky!BE12</f>
        <v>0</v>
      </c>
    </row>
    <row r="9" spans="1:9" s="11" customFormat="1" x14ac:dyDescent="0.25">
      <c r="A9" s="198" t="str">
        <f>Položky!B13</f>
        <v>723</v>
      </c>
      <c r="B9" s="99" t="str">
        <f>Položky!C13</f>
        <v>Vnitřní plynovod</v>
      </c>
      <c r="C9" s="100"/>
      <c r="D9" s="101"/>
      <c r="E9" s="199">
        <f>Položky!BA50</f>
        <v>0</v>
      </c>
      <c r="F9" s="200">
        <f>Položky!BB50</f>
        <v>0</v>
      </c>
      <c r="G9" s="200">
        <f>Položky!BC50</f>
        <v>0</v>
      </c>
      <c r="H9" s="200">
        <f>Položky!BD50</f>
        <v>0</v>
      </c>
      <c r="I9" s="201">
        <f>Položky!BE50</f>
        <v>0</v>
      </c>
    </row>
    <row r="10" spans="1:9" s="11" customFormat="1" x14ac:dyDescent="0.25">
      <c r="A10" s="198" t="str">
        <f>Položky!B51</f>
        <v>725</v>
      </c>
      <c r="B10" s="99" t="str">
        <f>Položky!C51</f>
        <v>Zařizovací předměty</v>
      </c>
      <c r="C10" s="100"/>
      <c r="D10" s="101"/>
      <c r="E10" s="199">
        <f>Položky!BA54</f>
        <v>0</v>
      </c>
      <c r="F10" s="200">
        <f>Položky!BB54</f>
        <v>0</v>
      </c>
      <c r="G10" s="200">
        <f>Položky!BC54</f>
        <v>0</v>
      </c>
      <c r="H10" s="200">
        <f>Položky!BD54</f>
        <v>0</v>
      </c>
      <c r="I10" s="201">
        <f>Položky!BE54</f>
        <v>0</v>
      </c>
    </row>
    <row r="11" spans="1:9" s="11" customFormat="1" x14ac:dyDescent="0.25">
      <c r="A11" s="198" t="str">
        <f>Položky!B55</f>
        <v>731</v>
      </c>
      <c r="B11" s="99" t="str">
        <f>Položky!C55</f>
        <v>Kotelny</v>
      </c>
      <c r="C11" s="100"/>
      <c r="D11" s="101"/>
      <c r="E11" s="199">
        <f>Položky!BA87</f>
        <v>0</v>
      </c>
      <c r="F11" s="200">
        <f>Položky!BB87</f>
        <v>0</v>
      </c>
      <c r="G11" s="200">
        <f>Položky!BC87</f>
        <v>0</v>
      </c>
      <c r="H11" s="200">
        <f>Položky!BD87</f>
        <v>0</v>
      </c>
      <c r="I11" s="201">
        <f>Položky!BE87</f>
        <v>0</v>
      </c>
    </row>
    <row r="12" spans="1:9" s="11" customFormat="1" x14ac:dyDescent="0.25">
      <c r="A12" s="198" t="str">
        <f>Položky!B88</f>
        <v>734</v>
      </c>
      <c r="B12" s="99" t="str">
        <f>Položky!C88</f>
        <v>Armatury</v>
      </c>
      <c r="C12" s="100"/>
      <c r="D12" s="101"/>
      <c r="E12" s="199">
        <f>Položky!BA92</f>
        <v>0</v>
      </c>
      <c r="F12" s="200">
        <f>Položky!BB92</f>
        <v>0</v>
      </c>
      <c r="G12" s="200">
        <f>Položky!BC92</f>
        <v>0</v>
      </c>
      <c r="H12" s="200">
        <f>Položky!BD92</f>
        <v>0</v>
      </c>
      <c r="I12" s="201">
        <f>Položky!BE92</f>
        <v>0</v>
      </c>
    </row>
    <row r="13" spans="1:9" s="11" customFormat="1" x14ac:dyDescent="0.25">
      <c r="A13" s="198" t="str">
        <f>Položky!B93</f>
        <v>783</v>
      </c>
      <c r="B13" s="99" t="str">
        <f>Položky!C93</f>
        <v>Nátěry</v>
      </c>
      <c r="C13" s="100"/>
      <c r="D13" s="101"/>
      <c r="E13" s="199">
        <f>Položky!BA96</f>
        <v>0</v>
      </c>
      <c r="F13" s="200">
        <f>Položky!BB96</f>
        <v>0</v>
      </c>
      <c r="G13" s="200">
        <f>Položky!BC96</f>
        <v>0</v>
      </c>
      <c r="H13" s="200">
        <f>Položky!BD96</f>
        <v>0</v>
      </c>
      <c r="I13" s="201">
        <f>Položky!BE96</f>
        <v>0</v>
      </c>
    </row>
    <row r="14" spans="1:9" s="11" customFormat="1" x14ac:dyDescent="0.25">
      <c r="A14" s="198" t="str">
        <f>Položky!B97</f>
        <v>M23</v>
      </c>
      <c r="B14" s="99" t="str">
        <f>Položky!C97</f>
        <v>Montáže potrubí</v>
      </c>
      <c r="C14" s="100"/>
      <c r="D14" s="101"/>
      <c r="E14" s="199">
        <f>Položky!BA104</f>
        <v>0</v>
      </c>
      <c r="F14" s="200">
        <f>Položky!BB104</f>
        <v>0</v>
      </c>
      <c r="G14" s="200">
        <f>Položky!BC104</f>
        <v>0</v>
      </c>
      <c r="H14" s="200">
        <f>Položky!BD104</f>
        <v>0</v>
      </c>
      <c r="I14" s="201">
        <f>Položky!BE104</f>
        <v>0</v>
      </c>
    </row>
    <row r="15" spans="1:9" s="11" customFormat="1" ht="13.8" thickBot="1" x14ac:dyDescent="0.3">
      <c r="A15" s="198" t="str">
        <f>Položky!B105</f>
        <v>01</v>
      </c>
      <c r="B15" s="99" t="str">
        <f>Položky!C105</f>
        <v>Ostatní</v>
      </c>
      <c r="C15" s="100"/>
      <c r="D15" s="101"/>
      <c r="E15" s="199">
        <f>Položky!BA110</f>
        <v>0</v>
      </c>
      <c r="F15" s="200">
        <f>Položky!BB110</f>
        <v>0</v>
      </c>
      <c r="G15" s="200">
        <f>Položky!BC110</f>
        <v>0</v>
      </c>
      <c r="H15" s="200">
        <f>Položky!BD110</f>
        <v>0</v>
      </c>
      <c r="I15" s="201">
        <f>Položky!BE110</f>
        <v>0</v>
      </c>
    </row>
    <row r="16" spans="1:9" s="107" customFormat="1" ht="13.8" thickBot="1" x14ac:dyDescent="0.3">
      <c r="A16" s="102"/>
      <c r="B16" s="94" t="s">
        <v>50</v>
      </c>
      <c r="C16" s="94"/>
      <c r="D16" s="103"/>
      <c r="E16" s="104">
        <f>SUM(E7:E15)</f>
        <v>0</v>
      </c>
      <c r="F16" s="105">
        <f>SUM(F7:F15)</f>
        <v>0</v>
      </c>
      <c r="G16" s="105">
        <f>SUM(G7:G15)</f>
        <v>0</v>
      </c>
      <c r="H16" s="105">
        <f>SUM(H7:H15)</f>
        <v>0</v>
      </c>
      <c r="I16" s="106">
        <f>SUM(I7:I15)</f>
        <v>0</v>
      </c>
    </row>
    <row r="17" spans="1:57" x14ac:dyDescent="0.25">
      <c r="A17" s="100"/>
      <c r="B17" s="100"/>
      <c r="C17" s="100"/>
      <c r="D17" s="100"/>
      <c r="E17" s="100"/>
      <c r="F17" s="100"/>
      <c r="G17" s="100"/>
      <c r="H17" s="100"/>
      <c r="I17" s="100"/>
    </row>
    <row r="18" spans="1:57" ht="19.5" customHeight="1" x14ac:dyDescent="0.3">
      <c r="A18" s="108" t="s">
        <v>51</v>
      </c>
      <c r="B18" s="108"/>
      <c r="C18" s="108"/>
      <c r="D18" s="108"/>
      <c r="E18" s="108"/>
      <c r="F18" s="108"/>
      <c r="G18" s="109"/>
      <c r="H18" s="108"/>
      <c r="I18" s="108"/>
      <c r="BA18" s="32"/>
      <c r="BB18" s="32"/>
      <c r="BC18" s="32"/>
      <c r="BD18" s="32"/>
      <c r="BE18" s="32"/>
    </row>
    <row r="19" spans="1:57" ht="13.8" thickBot="1" x14ac:dyDescent="0.3">
      <c r="A19" s="110"/>
      <c r="B19" s="110"/>
      <c r="C19" s="110"/>
      <c r="D19" s="110"/>
      <c r="E19" s="110"/>
      <c r="F19" s="110"/>
      <c r="G19" s="110"/>
      <c r="H19" s="110"/>
      <c r="I19" s="110"/>
    </row>
    <row r="20" spans="1:57" x14ac:dyDescent="0.25">
      <c r="A20" s="111" t="s">
        <v>52</v>
      </c>
      <c r="B20" s="112"/>
      <c r="C20" s="112"/>
      <c r="D20" s="113"/>
      <c r="E20" s="114" t="s">
        <v>53</v>
      </c>
      <c r="F20" s="115" t="s">
        <v>54</v>
      </c>
      <c r="G20" s="116" t="s">
        <v>55</v>
      </c>
      <c r="H20" s="117"/>
      <c r="I20" s="118" t="s">
        <v>53</v>
      </c>
    </row>
    <row r="21" spans="1:57" x14ac:dyDescent="0.25">
      <c r="A21" s="119"/>
      <c r="B21" s="120"/>
      <c r="C21" s="120"/>
      <c r="D21" s="121"/>
      <c r="E21" s="122"/>
      <c r="F21" s="123"/>
      <c r="G21" s="124">
        <f>CHOOSE(BA21+1,HSV+PSV,HSV+PSV+Mont,HSV+PSV+Dodavka+Mont,HSV,PSV,Mont,Dodavka,Mont+Dodavka,0)</f>
        <v>0</v>
      </c>
      <c r="H21" s="125"/>
      <c r="I21" s="126">
        <f>E21+F21*G21/100</f>
        <v>0</v>
      </c>
      <c r="BA21">
        <v>8</v>
      </c>
    </row>
    <row r="22" spans="1:57" ht="13.8" thickBot="1" x14ac:dyDescent="0.3">
      <c r="A22" s="127"/>
      <c r="B22" s="128" t="s">
        <v>56</v>
      </c>
      <c r="C22" s="129"/>
      <c r="D22" s="130"/>
      <c r="E22" s="131"/>
      <c r="F22" s="132"/>
      <c r="G22" s="132"/>
      <c r="H22" s="133">
        <f>SUM(H21:H21)</f>
        <v>0</v>
      </c>
      <c r="I22" s="134"/>
    </row>
    <row r="23" spans="1:57" x14ac:dyDescent="0.25">
      <c r="A23" s="110"/>
      <c r="B23" s="110"/>
      <c r="C23" s="110"/>
      <c r="D23" s="110"/>
      <c r="E23" s="110"/>
      <c r="F23" s="110"/>
      <c r="G23" s="110"/>
      <c r="H23" s="110"/>
      <c r="I23" s="110"/>
    </row>
    <row r="24" spans="1:57" x14ac:dyDescent="0.25">
      <c r="B24" s="107"/>
      <c r="F24" s="135"/>
      <c r="G24" s="136"/>
      <c r="H24" s="136"/>
      <c r="I24" s="137"/>
    </row>
    <row r="25" spans="1:57" x14ac:dyDescent="0.25">
      <c r="F25" s="135"/>
      <c r="G25" s="136"/>
      <c r="H25" s="136"/>
      <c r="I25" s="137"/>
    </row>
    <row r="26" spans="1:57" x14ac:dyDescent="0.25">
      <c r="F26" s="135"/>
      <c r="G26" s="136"/>
      <c r="H26" s="136"/>
      <c r="I26" s="137"/>
    </row>
    <row r="27" spans="1:57" x14ac:dyDescent="0.25">
      <c r="F27" s="135"/>
      <c r="G27" s="136"/>
      <c r="H27" s="136"/>
      <c r="I27" s="137"/>
    </row>
    <row r="28" spans="1:57" x14ac:dyDescent="0.25">
      <c r="F28" s="135"/>
      <c r="G28" s="136"/>
      <c r="H28" s="136"/>
      <c r="I28" s="137"/>
    </row>
    <row r="29" spans="1:57" x14ac:dyDescent="0.25">
      <c r="F29" s="135"/>
      <c r="G29" s="136"/>
      <c r="H29" s="136"/>
      <c r="I29" s="137"/>
    </row>
    <row r="30" spans="1:57" x14ac:dyDescent="0.25">
      <c r="F30" s="135"/>
      <c r="G30" s="136"/>
      <c r="H30" s="136"/>
      <c r="I30" s="137"/>
    </row>
    <row r="31" spans="1:57" x14ac:dyDescent="0.25">
      <c r="F31" s="135"/>
      <c r="G31" s="136"/>
      <c r="H31" s="136"/>
      <c r="I31" s="137"/>
    </row>
    <row r="32" spans="1:57" x14ac:dyDescent="0.25">
      <c r="F32" s="135"/>
      <c r="G32" s="136"/>
      <c r="H32" s="136"/>
      <c r="I32" s="137"/>
    </row>
    <row r="33" spans="6:9" x14ac:dyDescent="0.25">
      <c r="F33" s="135"/>
      <c r="G33" s="136"/>
      <c r="H33" s="136"/>
      <c r="I33" s="137"/>
    </row>
    <row r="34" spans="6:9" x14ac:dyDescent="0.25">
      <c r="F34" s="135"/>
      <c r="G34" s="136"/>
      <c r="H34" s="136"/>
      <c r="I34" s="137"/>
    </row>
    <row r="35" spans="6:9" x14ac:dyDescent="0.25">
      <c r="F35" s="135"/>
      <c r="G35" s="136"/>
      <c r="H35" s="136"/>
      <c r="I35" s="137"/>
    </row>
    <row r="36" spans="6:9" x14ac:dyDescent="0.25">
      <c r="F36" s="135"/>
      <c r="G36" s="136"/>
      <c r="H36" s="136"/>
      <c r="I36" s="137"/>
    </row>
    <row r="37" spans="6:9" x14ac:dyDescent="0.25">
      <c r="F37" s="135"/>
      <c r="G37" s="136"/>
      <c r="H37" s="136"/>
      <c r="I37" s="137"/>
    </row>
    <row r="38" spans="6:9" x14ac:dyDescent="0.25">
      <c r="F38" s="135"/>
      <c r="G38" s="136"/>
      <c r="H38" s="136"/>
      <c r="I38" s="137"/>
    </row>
    <row r="39" spans="6:9" x14ac:dyDescent="0.25">
      <c r="F39" s="135"/>
      <c r="G39" s="136"/>
      <c r="H39" s="136"/>
      <c r="I39" s="137"/>
    </row>
    <row r="40" spans="6:9" x14ac:dyDescent="0.25">
      <c r="F40" s="135"/>
      <c r="G40" s="136"/>
      <c r="H40" s="136"/>
      <c r="I40" s="137"/>
    </row>
    <row r="41" spans="6:9" x14ac:dyDescent="0.25">
      <c r="F41" s="135"/>
      <c r="G41" s="136"/>
      <c r="H41" s="136"/>
      <c r="I41" s="137"/>
    </row>
    <row r="42" spans="6:9" x14ac:dyDescent="0.25">
      <c r="F42" s="135"/>
      <c r="G42" s="136"/>
      <c r="H42" s="136"/>
      <c r="I42" s="137"/>
    </row>
    <row r="43" spans="6:9" x14ac:dyDescent="0.25">
      <c r="F43" s="135"/>
      <c r="G43" s="136"/>
      <c r="H43" s="136"/>
      <c r="I43" s="137"/>
    </row>
    <row r="44" spans="6:9" x14ac:dyDescent="0.25">
      <c r="F44" s="135"/>
      <c r="G44" s="136"/>
      <c r="H44" s="136"/>
      <c r="I44" s="137"/>
    </row>
    <row r="45" spans="6:9" x14ac:dyDescent="0.25">
      <c r="F45" s="135"/>
      <c r="G45" s="136"/>
      <c r="H45" s="136"/>
      <c r="I45" s="137"/>
    </row>
    <row r="46" spans="6:9" x14ac:dyDescent="0.25">
      <c r="F46" s="135"/>
      <c r="G46" s="136"/>
      <c r="H46" s="136"/>
      <c r="I46" s="137"/>
    </row>
    <row r="47" spans="6:9" x14ac:dyDescent="0.25">
      <c r="F47" s="135"/>
      <c r="G47" s="136"/>
      <c r="H47" s="136"/>
      <c r="I47" s="137"/>
    </row>
    <row r="48" spans="6:9" x14ac:dyDescent="0.25">
      <c r="F48" s="135"/>
      <c r="G48" s="136"/>
      <c r="H48" s="136"/>
      <c r="I48" s="137"/>
    </row>
    <row r="49" spans="6:9" x14ac:dyDescent="0.25">
      <c r="F49" s="135"/>
      <c r="G49" s="136"/>
      <c r="H49" s="136"/>
      <c r="I49" s="137"/>
    </row>
    <row r="50" spans="6:9" x14ac:dyDescent="0.25">
      <c r="F50" s="135"/>
      <c r="G50" s="136"/>
      <c r="H50" s="136"/>
      <c r="I50" s="137"/>
    </row>
    <row r="51" spans="6:9" x14ac:dyDescent="0.25">
      <c r="F51" s="135"/>
      <c r="G51" s="136"/>
      <c r="H51" s="136"/>
      <c r="I51" s="137"/>
    </row>
    <row r="52" spans="6:9" x14ac:dyDescent="0.25">
      <c r="F52" s="135"/>
      <c r="G52" s="136"/>
      <c r="H52" s="136"/>
      <c r="I52" s="137"/>
    </row>
    <row r="53" spans="6:9" x14ac:dyDescent="0.25">
      <c r="F53" s="135"/>
      <c r="G53" s="136"/>
      <c r="H53" s="136"/>
      <c r="I53" s="137"/>
    </row>
    <row r="54" spans="6:9" x14ac:dyDescent="0.25">
      <c r="F54" s="135"/>
      <c r="G54" s="136"/>
      <c r="H54" s="136"/>
      <c r="I54" s="137"/>
    </row>
    <row r="55" spans="6:9" x14ac:dyDescent="0.25">
      <c r="F55" s="135"/>
      <c r="G55" s="136"/>
      <c r="H55" s="136"/>
      <c r="I55" s="137"/>
    </row>
    <row r="56" spans="6:9" x14ac:dyDescent="0.25">
      <c r="F56" s="135"/>
      <c r="G56" s="136"/>
      <c r="H56" s="136"/>
      <c r="I56" s="137"/>
    </row>
    <row r="57" spans="6:9" x14ac:dyDescent="0.25">
      <c r="F57" s="135"/>
      <c r="G57" s="136"/>
      <c r="H57" s="136"/>
      <c r="I57" s="137"/>
    </row>
    <row r="58" spans="6:9" x14ac:dyDescent="0.25">
      <c r="F58" s="135"/>
      <c r="G58" s="136"/>
      <c r="H58" s="136"/>
      <c r="I58" s="137"/>
    </row>
    <row r="59" spans="6:9" x14ac:dyDescent="0.25">
      <c r="F59" s="135"/>
      <c r="G59" s="136"/>
      <c r="H59" s="136"/>
      <c r="I59" s="137"/>
    </row>
    <row r="60" spans="6:9" x14ac:dyDescent="0.25">
      <c r="F60" s="135"/>
      <c r="G60" s="136"/>
      <c r="H60" s="136"/>
      <c r="I60" s="137"/>
    </row>
    <row r="61" spans="6:9" x14ac:dyDescent="0.25">
      <c r="F61" s="135"/>
      <c r="G61" s="136"/>
      <c r="H61" s="136"/>
      <c r="I61" s="137"/>
    </row>
    <row r="62" spans="6:9" x14ac:dyDescent="0.25">
      <c r="F62" s="135"/>
      <c r="G62" s="136"/>
      <c r="H62" s="136"/>
      <c r="I62" s="137"/>
    </row>
    <row r="63" spans="6:9" x14ac:dyDescent="0.25">
      <c r="F63" s="135"/>
      <c r="G63" s="136"/>
      <c r="H63" s="136"/>
      <c r="I63" s="137"/>
    </row>
    <row r="64" spans="6:9" x14ac:dyDescent="0.25">
      <c r="F64" s="135"/>
      <c r="G64" s="136"/>
      <c r="H64" s="136"/>
      <c r="I64" s="137"/>
    </row>
    <row r="65" spans="6:9" x14ac:dyDescent="0.25">
      <c r="F65" s="135"/>
      <c r="G65" s="136"/>
      <c r="H65" s="136"/>
      <c r="I65" s="137"/>
    </row>
    <row r="66" spans="6:9" x14ac:dyDescent="0.25">
      <c r="F66" s="135"/>
      <c r="G66" s="136"/>
      <c r="H66" s="136"/>
      <c r="I66" s="137"/>
    </row>
    <row r="67" spans="6:9" x14ac:dyDescent="0.25">
      <c r="F67" s="135"/>
      <c r="G67" s="136"/>
      <c r="H67" s="136"/>
      <c r="I67" s="137"/>
    </row>
    <row r="68" spans="6:9" x14ac:dyDescent="0.25">
      <c r="F68" s="135"/>
      <c r="G68" s="136"/>
      <c r="H68" s="136"/>
      <c r="I68" s="137"/>
    </row>
    <row r="69" spans="6:9" x14ac:dyDescent="0.25">
      <c r="F69" s="135"/>
      <c r="G69" s="136"/>
      <c r="H69" s="136"/>
      <c r="I69" s="137"/>
    </row>
    <row r="70" spans="6:9" x14ac:dyDescent="0.25">
      <c r="F70" s="135"/>
      <c r="G70" s="136"/>
      <c r="H70" s="136"/>
      <c r="I70" s="137"/>
    </row>
    <row r="71" spans="6:9" x14ac:dyDescent="0.25">
      <c r="F71" s="135"/>
      <c r="G71" s="136"/>
      <c r="H71" s="136"/>
      <c r="I71" s="137"/>
    </row>
    <row r="72" spans="6:9" x14ac:dyDescent="0.25">
      <c r="F72" s="135"/>
      <c r="G72" s="136"/>
      <c r="H72" s="136"/>
      <c r="I72" s="137"/>
    </row>
    <row r="73" spans="6:9" x14ac:dyDescent="0.25">
      <c r="F73" s="135"/>
      <c r="G73" s="136"/>
      <c r="H73" s="136"/>
      <c r="I73" s="137"/>
    </row>
  </sheetData>
  <mergeCells count="4">
    <mergeCell ref="A1:B1"/>
    <mergeCell ref="A2:B2"/>
    <mergeCell ref="G2:I2"/>
    <mergeCell ref="H22:I22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83"/>
  <sheetViews>
    <sheetView showGridLines="0" showZeros="0" zoomScaleNormal="100" workbookViewId="0">
      <selection activeCell="A110" sqref="A110:IV112"/>
    </sheetView>
  </sheetViews>
  <sheetFormatPr defaultColWidth="9.109375" defaultRowHeight="13.2" x14ac:dyDescent="0.25"/>
  <cols>
    <col min="1" max="1" width="3.88671875" style="139" customWidth="1"/>
    <col min="2" max="2" width="12" style="139" customWidth="1"/>
    <col min="3" max="3" width="40.44140625" style="139" customWidth="1"/>
    <col min="4" max="4" width="5.5546875" style="139" customWidth="1"/>
    <col min="5" max="5" width="8.5546875" style="192" customWidth="1"/>
    <col min="6" max="6" width="9.88671875" style="139" customWidth="1"/>
    <col min="7" max="7" width="13.88671875" style="139" customWidth="1"/>
    <col min="8" max="16384" width="9.109375" style="139"/>
  </cols>
  <sheetData>
    <row r="1" spans="1:104" ht="15.6" x14ac:dyDescent="0.3">
      <c r="A1" s="138" t="s">
        <v>57</v>
      </c>
      <c r="B1" s="138"/>
      <c r="C1" s="138"/>
      <c r="D1" s="138"/>
      <c r="E1" s="138"/>
      <c r="F1" s="138"/>
      <c r="G1" s="138"/>
    </row>
    <row r="2" spans="1:104" ht="13.8" thickBot="1" x14ac:dyDescent="0.3">
      <c r="A2" s="140"/>
      <c r="B2" s="141"/>
      <c r="C2" s="142"/>
      <c r="D2" s="142"/>
      <c r="E2" s="143"/>
      <c r="F2" s="142"/>
      <c r="G2" s="142"/>
    </row>
    <row r="3" spans="1:104" ht="13.8" thickTop="1" x14ac:dyDescent="0.25">
      <c r="A3" s="144" t="s">
        <v>5</v>
      </c>
      <c r="B3" s="145"/>
      <c r="C3" s="146" t="str">
        <f>CONCATENATE(cislostavby," ",nazevstavby)</f>
        <v xml:space="preserve"> MŠ Brno, Vinařská 4, p.o., Rekonstrukce kotelny</v>
      </c>
      <c r="D3" s="147"/>
      <c r="E3" s="148"/>
      <c r="F3" s="149">
        <f>Rekapitulace!H1</f>
        <v>0</v>
      </c>
      <c r="G3" s="150"/>
    </row>
    <row r="4" spans="1:104" ht="13.8" thickBot="1" x14ac:dyDescent="0.3">
      <c r="A4" s="151" t="s">
        <v>1</v>
      </c>
      <c r="B4" s="152"/>
      <c r="C4" s="153" t="str">
        <f>CONCATENATE(cisloobjektu," ",nazevobjektu)</f>
        <v xml:space="preserve"> Rozvod plynu</v>
      </c>
      <c r="D4" s="154"/>
      <c r="E4" s="155"/>
      <c r="F4" s="155"/>
      <c r="G4" s="156"/>
    </row>
    <row r="5" spans="1:104" ht="13.8" thickTop="1" x14ac:dyDescent="0.25">
      <c r="A5" s="157"/>
      <c r="B5" s="158"/>
      <c r="C5" s="158"/>
      <c r="D5" s="140"/>
      <c r="E5" s="159"/>
      <c r="F5" s="140"/>
      <c r="G5" s="160"/>
    </row>
    <row r="6" spans="1:104" x14ac:dyDescent="0.25">
      <c r="A6" s="161" t="s">
        <v>58</v>
      </c>
      <c r="B6" s="162" t="s">
        <v>59</v>
      </c>
      <c r="C6" s="162" t="s">
        <v>60</v>
      </c>
      <c r="D6" s="162" t="s">
        <v>61</v>
      </c>
      <c r="E6" s="163" t="s">
        <v>62</v>
      </c>
      <c r="F6" s="162" t="s">
        <v>63</v>
      </c>
      <c r="G6" s="164" t="s">
        <v>64</v>
      </c>
    </row>
    <row r="7" spans="1:104" x14ac:dyDescent="0.25">
      <c r="A7" s="165" t="s">
        <v>65</v>
      </c>
      <c r="B7" s="166" t="s">
        <v>69</v>
      </c>
      <c r="C7" s="167" t="s">
        <v>70</v>
      </c>
      <c r="D7" s="168"/>
      <c r="E7" s="169"/>
      <c r="F7" s="169"/>
      <c r="G7" s="170"/>
      <c r="H7" s="171"/>
      <c r="I7" s="171"/>
      <c r="O7" s="172">
        <v>1</v>
      </c>
    </row>
    <row r="8" spans="1:104" x14ac:dyDescent="0.25">
      <c r="A8" s="173">
        <v>1</v>
      </c>
      <c r="B8" s="174" t="s">
        <v>71</v>
      </c>
      <c r="C8" s="175" t="s">
        <v>72</v>
      </c>
      <c r="D8" s="176" t="s">
        <v>73</v>
      </c>
      <c r="E8" s="177">
        <v>1</v>
      </c>
      <c r="F8" s="177">
        <v>0</v>
      </c>
      <c r="G8" s="178">
        <f>E8*F8</f>
        <v>0</v>
      </c>
      <c r="O8" s="172">
        <v>2</v>
      </c>
      <c r="AA8" s="139">
        <v>12</v>
      </c>
      <c r="AB8" s="139">
        <v>0</v>
      </c>
      <c r="AC8" s="139">
        <v>1</v>
      </c>
      <c r="AZ8" s="139">
        <v>1</v>
      </c>
      <c r="BA8" s="139">
        <f>IF(AZ8=1,G8,0)</f>
        <v>0</v>
      </c>
      <c r="BB8" s="139">
        <f>IF(AZ8=2,G8,0)</f>
        <v>0</v>
      </c>
      <c r="BC8" s="139">
        <f>IF(AZ8=3,G8,0)</f>
        <v>0</v>
      </c>
      <c r="BD8" s="139">
        <f>IF(AZ8=4,G8,0)</f>
        <v>0</v>
      </c>
      <c r="BE8" s="139">
        <f>IF(AZ8=5,G8,0)</f>
        <v>0</v>
      </c>
      <c r="CZ8" s="139">
        <v>0</v>
      </c>
    </row>
    <row r="9" spans="1:104" x14ac:dyDescent="0.25">
      <c r="A9" s="184"/>
      <c r="B9" s="185" t="s">
        <v>66</v>
      </c>
      <c r="C9" s="186" t="str">
        <f>CONCATENATE(B7," ",C7)</f>
        <v>90 Přípočty</v>
      </c>
      <c r="D9" s="184"/>
      <c r="E9" s="187"/>
      <c r="F9" s="187"/>
      <c r="G9" s="188">
        <f>SUM(G7:G8)</f>
        <v>0</v>
      </c>
      <c r="O9" s="172">
        <v>4</v>
      </c>
      <c r="BA9" s="189">
        <f>SUM(BA7:BA8)</f>
        <v>0</v>
      </c>
      <c r="BB9" s="189">
        <f>SUM(BB7:BB8)</f>
        <v>0</v>
      </c>
      <c r="BC9" s="189">
        <f>SUM(BC7:BC8)</f>
        <v>0</v>
      </c>
      <c r="BD9" s="189">
        <f>SUM(BD7:BD8)</f>
        <v>0</v>
      </c>
      <c r="BE9" s="189">
        <f>SUM(BE7:BE8)</f>
        <v>0</v>
      </c>
    </row>
    <row r="10" spans="1:104" x14ac:dyDescent="0.25">
      <c r="A10" s="165" t="s">
        <v>65</v>
      </c>
      <c r="B10" s="166" t="s">
        <v>74</v>
      </c>
      <c r="C10" s="167" t="s">
        <v>75</v>
      </c>
      <c r="D10" s="168"/>
      <c r="E10" s="169"/>
      <c r="F10" s="169"/>
      <c r="G10" s="170"/>
      <c r="H10" s="171"/>
      <c r="I10" s="171"/>
      <c r="O10" s="172">
        <v>1</v>
      </c>
    </row>
    <row r="11" spans="1:104" x14ac:dyDescent="0.25">
      <c r="A11" s="173">
        <v>2</v>
      </c>
      <c r="B11" s="174" t="s">
        <v>76</v>
      </c>
      <c r="C11" s="175" t="s">
        <v>77</v>
      </c>
      <c r="D11" s="176" t="s">
        <v>78</v>
      </c>
      <c r="E11" s="177">
        <v>5</v>
      </c>
      <c r="F11" s="177">
        <v>0</v>
      </c>
      <c r="G11" s="178">
        <f>E11*F11</f>
        <v>0</v>
      </c>
      <c r="O11" s="172">
        <v>2</v>
      </c>
      <c r="AA11" s="139">
        <v>12</v>
      </c>
      <c r="AB11" s="139">
        <v>0</v>
      </c>
      <c r="AC11" s="139">
        <v>2</v>
      </c>
      <c r="AZ11" s="139">
        <v>1</v>
      </c>
      <c r="BA11" s="139">
        <f>IF(AZ11=1,G11,0)</f>
        <v>0</v>
      </c>
      <c r="BB11" s="139">
        <f>IF(AZ11=2,G11,0)</f>
        <v>0</v>
      </c>
      <c r="BC11" s="139">
        <f>IF(AZ11=3,G11,0)</f>
        <v>0</v>
      </c>
      <c r="BD11" s="139">
        <f>IF(AZ11=4,G11,0)</f>
        <v>0</v>
      </c>
      <c r="BE11" s="139">
        <f>IF(AZ11=5,G11,0)</f>
        <v>0</v>
      </c>
      <c r="CZ11" s="139">
        <v>1.58E-3</v>
      </c>
    </row>
    <row r="12" spans="1:104" x14ac:dyDescent="0.25">
      <c r="A12" s="184"/>
      <c r="B12" s="185" t="s">
        <v>66</v>
      </c>
      <c r="C12" s="186" t="str">
        <f>CONCATENATE(B10," ",C10)</f>
        <v>94 Lešení a stavební výtahy</v>
      </c>
      <c r="D12" s="184"/>
      <c r="E12" s="187"/>
      <c r="F12" s="187"/>
      <c r="G12" s="188">
        <f>SUM(G10:G11)</f>
        <v>0</v>
      </c>
      <c r="O12" s="172">
        <v>4</v>
      </c>
      <c r="BA12" s="189">
        <f>SUM(BA10:BA11)</f>
        <v>0</v>
      </c>
      <c r="BB12" s="189">
        <f>SUM(BB10:BB11)</f>
        <v>0</v>
      </c>
      <c r="BC12" s="189">
        <f>SUM(BC10:BC11)</f>
        <v>0</v>
      </c>
      <c r="BD12" s="189">
        <f>SUM(BD10:BD11)</f>
        <v>0</v>
      </c>
      <c r="BE12" s="189">
        <f>SUM(BE10:BE11)</f>
        <v>0</v>
      </c>
    </row>
    <row r="13" spans="1:104" x14ac:dyDescent="0.25">
      <c r="A13" s="165" t="s">
        <v>65</v>
      </c>
      <c r="B13" s="166" t="s">
        <v>79</v>
      </c>
      <c r="C13" s="167" t="s">
        <v>80</v>
      </c>
      <c r="D13" s="168"/>
      <c r="E13" s="169"/>
      <c r="F13" s="169"/>
      <c r="G13" s="170"/>
      <c r="H13" s="171"/>
      <c r="I13" s="171"/>
      <c r="O13" s="172">
        <v>1</v>
      </c>
    </row>
    <row r="14" spans="1:104" ht="21" x14ac:dyDescent="0.25">
      <c r="A14" s="173">
        <v>3</v>
      </c>
      <c r="B14" s="174" t="s">
        <v>81</v>
      </c>
      <c r="C14" s="175" t="s">
        <v>82</v>
      </c>
      <c r="D14" s="176" t="s">
        <v>83</v>
      </c>
      <c r="E14" s="177">
        <v>11</v>
      </c>
      <c r="F14" s="177">
        <v>0</v>
      </c>
      <c r="G14" s="178">
        <f>E14*F14</f>
        <v>0</v>
      </c>
      <c r="O14" s="172">
        <v>2</v>
      </c>
      <c r="AA14" s="139">
        <v>12</v>
      </c>
      <c r="AB14" s="139">
        <v>0</v>
      </c>
      <c r="AC14" s="139">
        <v>3</v>
      </c>
      <c r="AZ14" s="139">
        <v>2</v>
      </c>
      <c r="BA14" s="139">
        <f>IF(AZ14=1,G14,0)</f>
        <v>0</v>
      </c>
      <c r="BB14" s="139">
        <f>IF(AZ14=2,G14,0)</f>
        <v>0</v>
      </c>
      <c r="BC14" s="139">
        <f>IF(AZ14=3,G14,0)</f>
        <v>0</v>
      </c>
      <c r="BD14" s="139">
        <f>IF(AZ14=4,G14,0)</f>
        <v>0</v>
      </c>
      <c r="BE14" s="139">
        <f>IF(AZ14=5,G14,0)</f>
        <v>0</v>
      </c>
      <c r="CZ14" s="139">
        <v>5.0899999999999999E-3</v>
      </c>
    </row>
    <row r="15" spans="1:104" x14ac:dyDescent="0.25">
      <c r="A15" s="173">
        <v>4</v>
      </c>
      <c r="B15" s="174" t="s">
        <v>84</v>
      </c>
      <c r="C15" s="175" t="s">
        <v>85</v>
      </c>
      <c r="D15" s="176" t="s">
        <v>83</v>
      </c>
      <c r="E15" s="177">
        <v>9</v>
      </c>
      <c r="F15" s="177">
        <v>0</v>
      </c>
      <c r="G15" s="178">
        <f>E15*F15</f>
        <v>0</v>
      </c>
      <c r="O15" s="172">
        <v>2</v>
      </c>
      <c r="AA15" s="139">
        <v>12</v>
      </c>
      <c r="AB15" s="139">
        <v>0</v>
      </c>
      <c r="AC15" s="139">
        <v>4</v>
      </c>
      <c r="AZ15" s="139">
        <v>2</v>
      </c>
      <c r="BA15" s="139">
        <f>IF(AZ15=1,G15,0)</f>
        <v>0</v>
      </c>
      <c r="BB15" s="139">
        <f>IF(AZ15=2,G15,0)</f>
        <v>0</v>
      </c>
      <c r="BC15" s="139">
        <f>IF(AZ15=3,G15,0)</f>
        <v>0</v>
      </c>
      <c r="BD15" s="139">
        <f>IF(AZ15=4,G15,0)</f>
        <v>0</v>
      </c>
      <c r="BE15" s="139">
        <f>IF(AZ15=5,G15,0)</f>
        <v>0</v>
      </c>
      <c r="CZ15" s="139">
        <v>1.481E-2</v>
      </c>
    </row>
    <row r="16" spans="1:104" x14ac:dyDescent="0.25">
      <c r="A16" s="173">
        <v>5</v>
      </c>
      <c r="B16" s="174" t="s">
        <v>86</v>
      </c>
      <c r="C16" s="175" t="s">
        <v>87</v>
      </c>
      <c r="D16" s="176" t="s">
        <v>83</v>
      </c>
      <c r="E16" s="177">
        <v>14</v>
      </c>
      <c r="F16" s="177">
        <v>0</v>
      </c>
      <c r="G16" s="178">
        <f>E16*F16</f>
        <v>0</v>
      </c>
      <c r="O16" s="172">
        <v>2</v>
      </c>
      <c r="AA16" s="139">
        <v>12</v>
      </c>
      <c r="AB16" s="139">
        <v>0</v>
      </c>
      <c r="AC16" s="139">
        <v>5</v>
      </c>
      <c r="AZ16" s="139">
        <v>2</v>
      </c>
      <c r="BA16" s="139">
        <f>IF(AZ16=1,G16,0)</f>
        <v>0</v>
      </c>
      <c r="BB16" s="139">
        <f>IF(AZ16=2,G16,0)</f>
        <v>0</v>
      </c>
      <c r="BC16" s="139">
        <f>IF(AZ16=3,G16,0)</f>
        <v>0</v>
      </c>
      <c r="BD16" s="139">
        <f>IF(AZ16=4,G16,0)</f>
        <v>0</v>
      </c>
      <c r="BE16" s="139">
        <f>IF(AZ16=5,G16,0)</f>
        <v>0</v>
      </c>
      <c r="CZ16" s="139">
        <v>8.1499999999999993E-3</v>
      </c>
    </row>
    <row r="17" spans="1:104" x14ac:dyDescent="0.25">
      <c r="A17" s="173">
        <v>6</v>
      </c>
      <c r="B17" s="174" t="s">
        <v>88</v>
      </c>
      <c r="C17" s="175" t="s">
        <v>89</v>
      </c>
      <c r="D17" s="176" t="s">
        <v>83</v>
      </c>
      <c r="E17" s="177">
        <v>1</v>
      </c>
      <c r="F17" s="177">
        <v>0</v>
      </c>
      <c r="G17" s="178">
        <f>E17*F17</f>
        <v>0</v>
      </c>
      <c r="O17" s="172">
        <v>2</v>
      </c>
      <c r="AA17" s="139">
        <v>12</v>
      </c>
      <c r="AB17" s="139">
        <v>0</v>
      </c>
      <c r="AC17" s="139">
        <v>6</v>
      </c>
      <c r="AZ17" s="139">
        <v>2</v>
      </c>
      <c r="BA17" s="139">
        <f>IF(AZ17=1,G17,0)</f>
        <v>0</v>
      </c>
      <c r="BB17" s="139">
        <f>IF(AZ17=2,G17,0)</f>
        <v>0</v>
      </c>
      <c r="BC17" s="139">
        <f>IF(AZ17=3,G17,0)</f>
        <v>0</v>
      </c>
      <c r="BD17" s="139">
        <f>IF(AZ17=4,G17,0)</f>
        <v>0</v>
      </c>
      <c r="BE17" s="139">
        <f>IF(AZ17=5,G17,0)</f>
        <v>0</v>
      </c>
      <c r="CZ17" s="139">
        <v>1.2540000000000001E-2</v>
      </c>
    </row>
    <row r="18" spans="1:104" x14ac:dyDescent="0.25">
      <c r="A18" s="173">
        <v>7</v>
      </c>
      <c r="B18" s="174" t="s">
        <v>90</v>
      </c>
      <c r="C18" s="175" t="s">
        <v>91</v>
      </c>
      <c r="D18" s="176" t="s">
        <v>83</v>
      </c>
      <c r="E18" s="177">
        <v>2.5</v>
      </c>
      <c r="F18" s="177">
        <v>0</v>
      </c>
      <c r="G18" s="178">
        <f>E18*F18</f>
        <v>0</v>
      </c>
      <c r="O18" s="172">
        <v>2</v>
      </c>
      <c r="AA18" s="139">
        <v>12</v>
      </c>
      <c r="AB18" s="139">
        <v>0</v>
      </c>
      <c r="AC18" s="139">
        <v>7</v>
      </c>
      <c r="AZ18" s="139">
        <v>2</v>
      </c>
      <c r="BA18" s="139">
        <f>IF(AZ18=1,G18,0)</f>
        <v>0</v>
      </c>
      <c r="BB18" s="139">
        <f>IF(AZ18=2,G18,0)</f>
        <v>0</v>
      </c>
      <c r="BC18" s="139">
        <f>IF(AZ18=3,G18,0)</f>
        <v>0</v>
      </c>
      <c r="BD18" s="139">
        <f>IF(AZ18=4,G18,0)</f>
        <v>0</v>
      </c>
      <c r="BE18" s="139">
        <f>IF(AZ18=5,G18,0)</f>
        <v>0</v>
      </c>
      <c r="CZ18" s="139">
        <v>2.5649999999999999E-2</v>
      </c>
    </row>
    <row r="19" spans="1:104" x14ac:dyDescent="0.25">
      <c r="A19" s="173">
        <v>8</v>
      </c>
      <c r="B19" s="174" t="s">
        <v>92</v>
      </c>
      <c r="C19" s="175" t="s">
        <v>93</v>
      </c>
      <c r="D19" s="176" t="s">
        <v>94</v>
      </c>
      <c r="E19" s="177">
        <v>1</v>
      </c>
      <c r="F19" s="177">
        <v>0</v>
      </c>
      <c r="G19" s="178">
        <f>E19*F19</f>
        <v>0</v>
      </c>
      <c r="O19" s="172">
        <v>2</v>
      </c>
      <c r="AA19" s="139">
        <v>12</v>
      </c>
      <c r="AB19" s="139">
        <v>0</v>
      </c>
      <c r="AC19" s="139">
        <v>8</v>
      </c>
      <c r="AZ19" s="139">
        <v>2</v>
      </c>
      <c r="BA19" s="139">
        <f>IF(AZ19=1,G19,0)</f>
        <v>0</v>
      </c>
      <c r="BB19" s="139">
        <f>IF(AZ19=2,G19,0)</f>
        <v>0</v>
      </c>
      <c r="BC19" s="139">
        <f>IF(AZ19=3,G19,0)</f>
        <v>0</v>
      </c>
      <c r="BD19" s="139">
        <f>IF(AZ19=4,G19,0)</f>
        <v>0</v>
      </c>
      <c r="BE19" s="139">
        <f>IF(AZ19=5,G19,0)</f>
        <v>0</v>
      </c>
      <c r="CZ19" s="139">
        <v>0</v>
      </c>
    </row>
    <row r="20" spans="1:104" x14ac:dyDescent="0.25">
      <c r="A20" s="173">
        <v>9</v>
      </c>
      <c r="B20" s="174" t="s">
        <v>95</v>
      </c>
      <c r="C20" s="175" t="s">
        <v>96</v>
      </c>
      <c r="D20" s="176" t="s">
        <v>83</v>
      </c>
      <c r="E20" s="177">
        <v>36.5</v>
      </c>
      <c r="F20" s="177">
        <v>0</v>
      </c>
      <c r="G20" s="178">
        <f>E20*F20</f>
        <v>0</v>
      </c>
      <c r="O20" s="172">
        <v>2</v>
      </c>
      <c r="AA20" s="139">
        <v>12</v>
      </c>
      <c r="AB20" s="139">
        <v>0</v>
      </c>
      <c r="AC20" s="139">
        <v>9</v>
      </c>
      <c r="AZ20" s="139">
        <v>2</v>
      </c>
      <c r="BA20" s="139">
        <f>IF(AZ20=1,G20,0)</f>
        <v>0</v>
      </c>
      <c r="BB20" s="139">
        <f>IF(AZ20=2,G20,0)</f>
        <v>0</v>
      </c>
      <c r="BC20" s="139">
        <f>IF(AZ20=3,G20,0)</f>
        <v>0</v>
      </c>
      <c r="BD20" s="139">
        <f>IF(AZ20=4,G20,0)</f>
        <v>0</v>
      </c>
      <c r="BE20" s="139">
        <f>IF(AZ20=5,G20,0)</f>
        <v>0</v>
      </c>
      <c r="CZ20" s="139">
        <v>0</v>
      </c>
    </row>
    <row r="21" spans="1:104" x14ac:dyDescent="0.25">
      <c r="A21" s="173">
        <v>10</v>
      </c>
      <c r="B21" s="174" t="s">
        <v>97</v>
      </c>
      <c r="C21" s="175" t="s">
        <v>98</v>
      </c>
      <c r="D21" s="176" t="s">
        <v>94</v>
      </c>
      <c r="E21" s="177">
        <v>2</v>
      </c>
      <c r="F21" s="177">
        <v>0</v>
      </c>
      <c r="G21" s="178">
        <f>E21*F21</f>
        <v>0</v>
      </c>
      <c r="O21" s="172">
        <v>2</v>
      </c>
      <c r="AA21" s="139">
        <v>12</v>
      </c>
      <c r="AB21" s="139">
        <v>0</v>
      </c>
      <c r="AC21" s="139">
        <v>10</v>
      </c>
      <c r="AZ21" s="139">
        <v>2</v>
      </c>
      <c r="BA21" s="139">
        <f>IF(AZ21=1,G21,0)</f>
        <v>0</v>
      </c>
      <c r="BB21" s="139">
        <f>IF(AZ21=2,G21,0)</f>
        <v>0</v>
      </c>
      <c r="BC21" s="139">
        <f>IF(AZ21=3,G21,0)</f>
        <v>0</v>
      </c>
      <c r="BD21" s="139">
        <f>IF(AZ21=4,G21,0)</f>
        <v>0</v>
      </c>
      <c r="BE21" s="139">
        <f>IF(AZ21=5,G21,0)</f>
        <v>0</v>
      </c>
      <c r="CZ21" s="139">
        <v>0</v>
      </c>
    </row>
    <row r="22" spans="1:104" x14ac:dyDescent="0.25">
      <c r="A22" s="173">
        <v>11</v>
      </c>
      <c r="B22" s="174" t="s">
        <v>99</v>
      </c>
      <c r="C22" s="175" t="s">
        <v>100</v>
      </c>
      <c r="D22" s="176" t="s">
        <v>94</v>
      </c>
      <c r="E22" s="177">
        <v>1</v>
      </c>
      <c r="F22" s="177">
        <v>0</v>
      </c>
      <c r="G22" s="178">
        <f>E22*F22</f>
        <v>0</v>
      </c>
      <c r="O22" s="172">
        <v>2</v>
      </c>
      <c r="AA22" s="139">
        <v>12</v>
      </c>
      <c r="AB22" s="139">
        <v>0</v>
      </c>
      <c r="AC22" s="139">
        <v>11</v>
      </c>
      <c r="AZ22" s="139">
        <v>2</v>
      </c>
      <c r="BA22" s="139">
        <f>IF(AZ22=1,G22,0)</f>
        <v>0</v>
      </c>
      <c r="BB22" s="139">
        <f>IF(AZ22=2,G22,0)</f>
        <v>0</v>
      </c>
      <c r="BC22" s="139">
        <f>IF(AZ22=3,G22,0)</f>
        <v>0</v>
      </c>
      <c r="BD22" s="139">
        <f>IF(AZ22=4,G22,0)</f>
        <v>0</v>
      </c>
      <c r="BE22" s="139">
        <f>IF(AZ22=5,G22,0)</f>
        <v>0</v>
      </c>
      <c r="CZ22" s="139">
        <v>1.8000000000000001E-4</v>
      </c>
    </row>
    <row r="23" spans="1:104" x14ac:dyDescent="0.25">
      <c r="A23" s="173">
        <v>12</v>
      </c>
      <c r="B23" s="174" t="s">
        <v>101</v>
      </c>
      <c r="C23" s="175" t="s">
        <v>102</v>
      </c>
      <c r="D23" s="176" t="s">
        <v>94</v>
      </c>
      <c r="E23" s="177">
        <v>1</v>
      </c>
      <c r="F23" s="177">
        <v>0</v>
      </c>
      <c r="G23" s="178">
        <f>E23*F23</f>
        <v>0</v>
      </c>
      <c r="O23" s="172">
        <v>2</v>
      </c>
      <c r="AA23" s="139">
        <v>12</v>
      </c>
      <c r="AB23" s="139">
        <v>0</v>
      </c>
      <c r="AC23" s="139">
        <v>12</v>
      </c>
      <c r="AZ23" s="139">
        <v>2</v>
      </c>
      <c r="BA23" s="139">
        <f>IF(AZ23=1,G23,0)</f>
        <v>0</v>
      </c>
      <c r="BB23" s="139">
        <f>IF(AZ23=2,G23,0)</f>
        <v>0</v>
      </c>
      <c r="BC23" s="139">
        <f>IF(AZ23=3,G23,0)</f>
        <v>0</v>
      </c>
      <c r="BD23" s="139">
        <f>IF(AZ23=4,G23,0)</f>
        <v>0</v>
      </c>
      <c r="BE23" s="139">
        <f>IF(AZ23=5,G23,0)</f>
        <v>0</v>
      </c>
      <c r="CZ23" s="139">
        <v>2.5000000000000001E-4</v>
      </c>
    </row>
    <row r="24" spans="1:104" x14ac:dyDescent="0.25">
      <c r="A24" s="173">
        <v>13</v>
      </c>
      <c r="B24" s="174" t="s">
        <v>103</v>
      </c>
      <c r="C24" s="175" t="s">
        <v>104</v>
      </c>
      <c r="D24" s="176" t="s">
        <v>94</v>
      </c>
      <c r="E24" s="177">
        <v>2</v>
      </c>
      <c r="F24" s="177">
        <v>0</v>
      </c>
      <c r="G24" s="178">
        <f>E24*F24</f>
        <v>0</v>
      </c>
      <c r="O24" s="172">
        <v>2</v>
      </c>
      <c r="AA24" s="139">
        <v>12</v>
      </c>
      <c r="AB24" s="139">
        <v>0</v>
      </c>
      <c r="AC24" s="139">
        <v>13</v>
      </c>
      <c r="AZ24" s="139">
        <v>2</v>
      </c>
      <c r="BA24" s="139">
        <f>IF(AZ24=1,G24,0)</f>
        <v>0</v>
      </c>
      <c r="BB24" s="139">
        <f>IF(AZ24=2,G24,0)</f>
        <v>0</v>
      </c>
      <c r="BC24" s="139">
        <f>IF(AZ24=3,G24,0)</f>
        <v>0</v>
      </c>
      <c r="BD24" s="139">
        <f>IF(AZ24=4,G24,0)</f>
        <v>0</v>
      </c>
      <c r="BE24" s="139">
        <f>IF(AZ24=5,G24,0)</f>
        <v>0</v>
      </c>
      <c r="CZ24" s="139">
        <v>2.5000000000000001E-4</v>
      </c>
    </row>
    <row r="25" spans="1:104" x14ac:dyDescent="0.25">
      <c r="A25" s="173">
        <v>14</v>
      </c>
      <c r="B25" s="174" t="s">
        <v>105</v>
      </c>
      <c r="C25" s="175" t="s">
        <v>106</v>
      </c>
      <c r="D25" s="176" t="s">
        <v>94</v>
      </c>
      <c r="E25" s="177">
        <v>2</v>
      </c>
      <c r="F25" s="177">
        <v>0</v>
      </c>
      <c r="G25" s="178">
        <f>E25*F25</f>
        <v>0</v>
      </c>
      <c r="O25" s="172">
        <v>2</v>
      </c>
      <c r="AA25" s="139">
        <v>12</v>
      </c>
      <c r="AB25" s="139">
        <v>1</v>
      </c>
      <c r="AC25" s="139">
        <v>14</v>
      </c>
      <c r="AZ25" s="139">
        <v>2</v>
      </c>
      <c r="BA25" s="139">
        <f>IF(AZ25=1,G25,0)</f>
        <v>0</v>
      </c>
      <c r="BB25" s="139">
        <f>IF(AZ25=2,G25,0)</f>
        <v>0</v>
      </c>
      <c r="BC25" s="139">
        <f>IF(AZ25=3,G25,0)</f>
        <v>0</v>
      </c>
      <c r="BD25" s="139">
        <f>IF(AZ25=4,G25,0)</f>
        <v>0</v>
      </c>
      <c r="BE25" s="139">
        <f>IF(AZ25=5,G25,0)</f>
        <v>0</v>
      </c>
      <c r="CZ25" s="139">
        <v>1.6000000000000001E-4</v>
      </c>
    </row>
    <row r="26" spans="1:104" x14ac:dyDescent="0.25">
      <c r="A26" s="173">
        <v>15</v>
      </c>
      <c r="B26" s="174" t="s">
        <v>105</v>
      </c>
      <c r="C26" s="175" t="s">
        <v>107</v>
      </c>
      <c r="D26" s="176" t="s">
        <v>94</v>
      </c>
      <c r="E26" s="177">
        <v>1</v>
      </c>
      <c r="F26" s="177">
        <v>0</v>
      </c>
      <c r="G26" s="178">
        <f>E26*F26</f>
        <v>0</v>
      </c>
      <c r="O26" s="172">
        <v>2</v>
      </c>
      <c r="AA26" s="139">
        <v>12</v>
      </c>
      <c r="AB26" s="139">
        <v>1</v>
      </c>
      <c r="AC26" s="139">
        <v>15</v>
      </c>
      <c r="AZ26" s="139">
        <v>2</v>
      </c>
      <c r="BA26" s="139">
        <f>IF(AZ26=1,G26,0)</f>
        <v>0</v>
      </c>
      <c r="BB26" s="139">
        <f>IF(AZ26=2,G26,0)</f>
        <v>0</v>
      </c>
      <c r="BC26" s="139">
        <f>IF(AZ26=3,G26,0)</f>
        <v>0</v>
      </c>
      <c r="BD26" s="139">
        <f>IF(AZ26=4,G26,0)</f>
        <v>0</v>
      </c>
      <c r="BE26" s="139">
        <f>IF(AZ26=5,G26,0)</f>
        <v>0</v>
      </c>
      <c r="CZ26" s="139">
        <v>1.6000000000000001E-4</v>
      </c>
    </row>
    <row r="27" spans="1:104" x14ac:dyDescent="0.25">
      <c r="A27" s="173">
        <v>16</v>
      </c>
      <c r="B27" s="174" t="s">
        <v>108</v>
      </c>
      <c r="C27" s="175" t="s">
        <v>109</v>
      </c>
      <c r="D27" s="176" t="s">
        <v>94</v>
      </c>
      <c r="E27" s="177">
        <v>4</v>
      </c>
      <c r="F27" s="177">
        <v>0</v>
      </c>
      <c r="G27" s="178">
        <f>E27*F27</f>
        <v>0</v>
      </c>
      <c r="O27" s="172">
        <v>2</v>
      </c>
      <c r="AA27" s="139">
        <v>12</v>
      </c>
      <c r="AB27" s="139">
        <v>1</v>
      </c>
      <c r="AC27" s="139">
        <v>16</v>
      </c>
      <c r="AZ27" s="139">
        <v>2</v>
      </c>
      <c r="BA27" s="139">
        <f>IF(AZ27=1,G27,0)</f>
        <v>0</v>
      </c>
      <c r="BB27" s="139">
        <f>IF(AZ27=2,G27,0)</f>
        <v>0</v>
      </c>
      <c r="BC27" s="139">
        <f>IF(AZ27=3,G27,0)</f>
        <v>0</v>
      </c>
      <c r="BD27" s="139">
        <f>IF(AZ27=4,G27,0)</f>
        <v>0</v>
      </c>
      <c r="BE27" s="139">
        <f>IF(AZ27=5,G27,0)</f>
        <v>0</v>
      </c>
      <c r="CZ27" s="139">
        <v>3.6000000000000002E-4</v>
      </c>
    </row>
    <row r="28" spans="1:104" x14ac:dyDescent="0.25">
      <c r="A28" s="173">
        <v>17</v>
      </c>
      <c r="B28" s="174" t="s">
        <v>110</v>
      </c>
      <c r="C28" s="175" t="s">
        <v>111</v>
      </c>
      <c r="D28" s="176" t="s">
        <v>94</v>
      </c>
      <c r="E28" s="177">
        <v>5</v>
      </c>
      <c r="F28" s="177">
        <v>0</v>
      </c>
      <c r="G28" s="178">
        <f>E28*F28</f>
        <v>0</v>
      </c>
      <c r="O28" s="172">
        <v>2</v>
      </c>
      <c r="AA28" s="139">
        <v>12</v>
      </c>
      <c r="AB28" s="139">
        <v>1</v>
      </c>
      <c r="AC28" s="139">
        <v>17</v>
      </c>
      <c r="AZ28" s="139">
        <v>2</v>
      </c>
      <c r="BA28" s="139">
        <f>IF(AZ28=1,G28,0)</f>
        <v>0</v>
      </c>
      <c r="BB28" s="139">
        <f>IF(AZ28=2,G28,0)</f>
        <v>0</v>
      </c>
      <c r="BC28" s="139">
        <f>IF(AZ28=3,G28,0)</f>
        <v>0</v>
      </c>
      <c r="BD28" s="139">
        <f>IF(AZ28=4,G28,0)</f>
        <v>0</v>
      </c>
      <c r="BE28" s="139">
        <f>IF(AZ28=5,G28,0)</f>
        <v>0</v>
      </c>
      <c r="CZ28" s="139">
        <v>1.6999999999999999E-3</v>
      </c>
    </row>
    <row r="29" spans="1:104" x14ac:dyDescent="0.25">
      <c r="A29" s="173">
        <v>18</v>
      </c>
      <c r="B29" s="174" t="s">
        <v>112</v>
      </c>
      <c r="C29" s="175" t="s">
        <v>113</v>
      </c>
      <c r="D29" s="176" t="s">
        <v>94</v>
      </c>
      <c r="E29" s="177">
        <v>2</v>
      </c>
      <c r="F29" s="177">
        <v>0</v>
      </c>
      <c r="G29" s="178">
        <f>E29*F29</f>
        <v>0</v>
      </c>
      <c r="O29" s="172">
        <v>2</v>
      </c>
      <c r="AA29" s="139">
        <v>12</v>
      </c>
      <c r="AB29" s="139">
        <v>0</v>
      </c>
      <c r="AC29" s="139">
        <v>18</v>
      </c>
      <c r="AZ29" s="139">
        <v>2</v>
      </c>
      <c r="BA29" s="139">
        <f>IF(AZ29=1,G29,0)</f>
        <v>0</v>
      </c>
      <c r="BB29" s="139">
        <f>IF(AZ29=2,G29,0)</f>
        <v>0</v>
      </c>
      <c r="BC29" s="139">
        <f>IF(AZ29=3,G29,0)</f>
        <v>0</v>
      </c>
      <c r="BD29" s="139">
        <f>IF(AZ29=4,G29,0)</f>
        <v>0</v>
      </c>
      <c r="BE29" s="139">
        <f>IF(AZ29=5,G29,0)</f>
        <v>0</v>
      </c>
      <c r="CZ29" s="139">
        <v>3.0000000000000001E-5</v>
      </c>
    </row>
    <row r="30" spans="1:104" ht="21" x14ac:dyDescent="0.25">
      <c r="A30" s="173">
        <v>19</v>
      </c>
      <c r="B30" s="174" t="s">
        <v>112</v>
      </c>
      <c r="C30" s="175" t="s">
        <v>114</v>
      </c>
      <c r="D30" s="176" t="s">
        <v>94</v>
      </c>
      <c r="E30" s="177">
        <v>1</v>
      </c>
      <c r="F30" s="177">
        <v>0</v>
      </c>
      <c r="G30" s="178">
        <f>E30*F30</f>
        <v>0</v>
      </c>
      <c r="O30" s="172">
        <v>2</v>
      </c>
      <c r="AA30" s="139">
        <v>12</v>
      </c>
      <c r="AB30" s="139">
        <v>0</v>
      </c>
      <c r="AC30" s="139">
        <v>19</v>
      </c>
      <c r="AZ30" s="139">
        <v>2</v>
      </c>
      <c r="BA30" s="139">
        <f>IF(AZ30=1,G30,0)</f>
        <v>0</v>
      </c>
      <c r="BB30" s="139">
        <f>IF(AZ30=2,G30,0)</f>
        <v>0</v>
      </c>
      <c r="BC30" s="139">
        <f>IF(AZ30=3,G30,0)</f>
        <v>0</v>
      </c>
      <c r="BD30" s="139">
        <f>IF(AZ30=4,G30,0)</f>
        <v>0</v>
      </c>
      <c r="BE30" s="139">
        <f>IF(AZ30=5,G30,0)</f>
        <v>0</v>
      </c>
      <c r="CZ30" s="139">
        <v>3.0000000000000001E-5</v>
      </c>
    </row>
    <row r="31" spans="1:104" x14ac:dyDescent="0.25">
      <c r="A31" s="173">
        <v>20</v>
      </c>
      <c r="B31" s="174" t="s">
        <v>115</v>
      </c>
      <c r="C31" s="175" t="s">
        <v>116</v>
      </c>
      <c r="D31" s="176" t="s">
        <v>94</v>
      </c>
      <c r="E31" s="177">
        <v>4</v>
      </c>
      <c r="F31" s="177">
        <v>0</v>
      </c>
      <c r="G31" s="178">
        <f>E31*F31</f>
        <v>0</v>
      </c>
      <c r="O31" s="172">
        <v>2</v>
      </c>
      <c r="AA31" s="139">
        <v>12</v>
      </c>
      <c r="AB31" s="139">
        <v>0</v>
      </c>
      <c r="AC31" s="139">
        <v>20</v>
      </c>
      <c r="AZ31" s="139">
        <v>2</v>
      </c>
      <c r="BA31" s="139">
        <f>IF(AZ31=1,G31,0)</f>
        <v>0</v>
      </c>
      <c r="BB31" s="139">
        <f>IF(AZ31=2,G31,0)</f>
        <v>0</v>
      </c>
      <c r="BC31" s="139">
        <f>IF(AZ31=3,G31,0)</f>
        <v>0</v>
      </c>
      <c r="BD31" s="139">
        <f>IF(AZ31=4,G31,0)</f>
        <v>0</v>
      </c>
      <c r="BE31" s="139">
        <f>IF(AZ31=5,G31,0)</f>
        <v>0</v>
      </c>
      <c r="CZ31" s="139">
        <v>3.0000000000000001E-5</v>
      </c>
    </row>
    <row r="32" spans="1:104" x14ac:dyDescent="0.25">
      <c r="A32" s="173">
        <v>21</v>
      </c>
      <c r="B32" s="174" t="s">
        <v>117</v>
      </c>
      <c r="C32" s="175" t="s">
        <v>118</v>
      </c>
      <c r="D32" s="176" t="s">
        <v>94</v>
      </c>
      <c r="E32" s="177">
        <v>5</v>
      </c>
      <c r="F32" s="177">
        <v>0</v>
      </c>
      <c r="G32" s="178">
        <f>E32*F32</f>
        <v>0</v>
      </c>
      <c r="O32" s="172">
        <v>2</v>
      </c>
      <c r="AA32" s="139">
        <v>12</v>
      </c>
      <c r="AB32" s="139">
        <v>0</v>
      </c>
      <c r="AC32" s="139">
        <v>21</v>
      </c>
      <c r="AZ32" s="139">
        <v>2</v>
      </c>
      <c r="BA32" s="139">
        <f>IF(AZ32=1,G32,0)</f>
        <v>0</v>
      </c>
      <c r="BB32" s="139">
        <f>IF(AZ32=2,G32,0)</f>
        <v>0</v>
      </c>
      <c r="BC32" s="139">
        <f>IF(AZ32=3,G32,0)</f>
        <v>0</v>
      </c>
      <c r="BD32" s="139">
        <f>IF(AZ32=4,G32,0)</f>
        <v>0</v>
      </c>
      <c r="BE32" s="139">
        <f>IF(AZ32=5,G32,0)</f>
        <v>0</v>
      </c>
      <c r="CZ32" s="139">
        <v>3.0000000000000001E-5</v>
      </c>
    </row>
    <row r="33" spans="1:104" x14ac:dyDescent="0.25">
      <c r="A33" s="173">
        <v>22</v>
      </c>
      <c r="B33" s="174" t="s">
        <v>119</v>
      </c>
      <c r="C33" s="175" t="s">
        <v>120</v>
      </c>
      <c r="D33" s="176" t="s">
        <v>121</v>
      </c>
      <c r="E33" s="177">
        <v>1</v>
      </c>
      <c r="F33" s="177">
        <v>0</v>
      </c>
      <c r="G33" s="178">
        <f>E33*F33</f>
        <v>0</v>
      </c>
      <c r="O33" s="172">
        <v>2</v>
      </c>
      <c r="AA33" s="139">
        <v>12</v>
      </c>
      <c r="AB33" s="139">
        <v>0</v>
      </c>
      <c r="AC33" s="139">
        <v>22</v>
      </c>
      <c r="AZ33" s="139">
        <v>2</v>
      </c>
      <c r="BA33" s="139">
        <f>IF(AZ33=1,G33,0)</f>
        <v>0</v>
      </c>
      <c r="BB33" s="139">
        <f>IF(AZ33=2,G33,0)</f>
        <v>0</v>
      </c>
      <c r="BC33" s="139">
        <f>IF(AZ33=3,G33,0)</f>
        <v>0</v>
      </c>
      <c r="BD33" s="139">
        <f>IF(AZ33=4,G33,0)</f>
        <v>0</v>
      </c>
      <c r="BE33" s="139">
        <f>IF(AZ33=5,G33,0)</f>
        <v>0</v>
      </c>
      <c r="CZ33" s="139">
        <v>8.3099999999999997E-3</v>
      </c>
    </row>
    <row r="34" spans="1:104" x14ac:dyDescent="0.25">
      <c r="A34" s="173">
        <v>23</v>
      </c>
      <c r="B34" s="174" t="s">
        <v>122</v>
      </c>
      <c r="C34" s="175" t="s">
        <v>123</v>
      </c>
      <c r="D34" s="176" t="s">
        <v>94</v>
      </c>
      <c r="E34" s="177">
        <v>1</v>
      </c>
      <c r="F34" s="177">
        <v>0</v>
      </c>
      <c r="G34" s="178">
        <f>E34*F34</f>
        <v>0</v>
      </c>
      <c r="O34" s="172">
        <v>2</v>
      </c>
      <c r="AA34" s="139">
        <v>12</v>
      </c>
      <c r="AB34" s="139">
        <v>0</v>
      </c>
      <c r="AC34" s="139">
        <v>23</v>
      </c>
      <c r="AZ34" s="139">
        <v>2</v>
      </c>
      <c r="BA34" s="139">
        <f>IF(AZ34=1,G34,0)</f>
        <v>0</v>
      </c>
      <c r="BB34" s="139">
        <f>IF(AZ34=2,G34,0)</f>
        <v>0</v>
      </c>
      <c r="BC34" s="139">
        <f>IF(AZ34=3,G34,0)</f>
        <v>0</v>
      </c>
      <c r="BD34" s="139">
        <f>IF(AZ34=4,G34,0)</f>
        <v>0</v>
      </c>
      <c r="BE34" s="139">
        <f>IF(AZ34=5,G34,0)</f>
        <v>0</v>
      </c>
      <c r="CZ34" s="139">
        <v>3.0000000000000001E-5</v>
      </c>
    </row>
    <row r="35" spans="1:104" x14ac:dyDescent="0.25">
      <c r="A35" s="173">
        <v>24</v>
      </c>
      <c r="B35" s="174" t="s">
        <v>124</v>
      </c>
      <c r="C35" s="175" t="s">
        <v>125</v>
      </c>
      <c r="D35" s="176" t="s">
        <v>121</v>
      </c>
      <c r="E35" s="177">
        <v>1</v>
      </c>
      <c r="F35" s="177">
        <v>0</v>
      </c>
      <c r="G35" s="178">
        <f>E35*F35</f>
        <v>0</v>
      </c>
      <c r="O35" s="172">
        <v>2</v>
      </c>
      <c r="AA35" s="139">
        <v>12</v>
      </c>
      <c r="AB35" s="139">
        <v>0</v>
      </c>
      <c r="AC35" s="139">
        <v>24</v>
      </c>
      <c r="AZ35" s="139">
        <v>2</v>
      </c>
      <c r="BA35" s="139">
        <f>IF(AZ35=1,G35,0)</f>
        <v>0</v>
      </c>
      <c r="BB35" s="139">
        <f>IF(AZ35=2,G35,0)</f>
        <v>0</v>
      </c>
      <c r="BC35" s="139">
        <f>IF(AZ35=3,G35,0)</f>
        <v>0</v>
      </c>
      <c r="BD35" s="139">
        <f>IF(AZ35=4,G35,0)</f>
        <v>0</v>
      </c>
      <c r="BE35" s="139">
        <f>IF(AZ35=5,G35,0)</f>
        <v>0</v>
      </c>
      <c r="CZ35" s="139">
        <v>8.6300000000000005E-3</v>
      </c>
    </row>
    <row r="36" spans="1:104" x14ac:dyDescent="0.25">
      <c r="A36" s="173">
        <v>25</v>
      </c>
      <c r="B36" s="174" t="s">
        <v>126</v>
      </c>
      <c r="C36" s="175" t="s">
        <v>127</v>
      </c>
      <c r="D36" s="176" t="s">
        <v>121</v>
      </c>
      <c r="E36" s="177">
        <v>1</v>
      </c>
      <c r="F36" s="177">
        <v>0</v>
      </c>
      <c r="G36" s="178">
        <f>E36*F36</f>
        <v>0</v>
      </c>
      <c r="O36" s="172">
        <v>2</v>
      </c>
      <c r="AA36" s="139">
        <v>12</v>
      </c>
      <c r="AB36" s="139">
        <v>0</v>
      </c>
      <c r="AC36" s="139">
        <v>25</v>
      </c>
      <c r="AZ36" s="139">
        <v>2</v>
      </c>
      <c r="BA36" s="139">
        <f>IF(AZ36=1,G36,0)</f>
        <v>0</v>
      </c>
      <c r="BB36" s="139">
        <f>IF(AZ36=2,G36,0)</f>
        <v>0</v>
      </c>
      <c r="BC36" s="139">
        <f>IF(AZ36=3,G36,0)</f>
        <v>0</v>
      </c>
      <c r="BD36" s="139">
        <f>IF(AZ36=4,G36,0)</f>
        <v>0</v>
      </c>
      <c r="BE36" s="139">
        <f>IF(AZ36=5,G36,0)</f>
        <v>0</v>
      </c>
      <c r="CZ36" s="139">
        <v>2.7999999999999998E-4</v>
      </c>
    </row>
    <row r="37" spans="1:104" x14ac:dyDescent="0.25">
      <c r="A37" s="173">
        <v>26</v>
      </c>
      <c r="B37" s="174" t="s">
        <v>128</v>
      </c>
      <c r="C37" s="175" t="s">
        <v>129</v>
      </c>
      <c r="D37" s="176" t="s">
        <v>94</v>
      </c>
      <c r="E37" s="177">
        <v>1</v>
      </c>
      <c r="F37" s="177">
        <v>0</v>
      </c>
      <c r="G37" s="178">
        <f>E37*F37</f>
        <v>0</v>
      </c>
      <c r="O37" s="172">
        <v>2</v>
      </c>
      <c r="AA37" s="139">
        <v>12</v>
      </c>
      <c r="AB37" s="139">
        <v>0</v>
      </c>
      <c r="AC37" s="139">
        <v>26</v>
      </c>
      <c r="AZ37" s="139">
        <v>2</v>
      </c>
      <c r="BA37" s="139">
        <f>IF(AZ37=1,G37,0)</f>
        <v>0</v>
      </c>
      <c r="BB37" s="139">
        <f>IF(AZ37=2,G37,0)</f>
        <v>0</v>
      </c>
      <c r="BC37" s="139">
        <f>IF(AZ37=3,G37,0)</f>
        <v>0</v>
      </c>
      <c r="BD37" s="139">
        <f>IF(AZ37=4,G37,0)</f>
        <v>0</v>
      </c>
      <c r="BE37" s="139">
        <f>IF(AZ37=5,G37,0)</f>
        <v>0</v>
      </c>
      <c r="CZ37" s="139">
        <v>2.7E-4</v>
      </c>
    </row>
    <row r="38" spans="1:104" x14ac:dyDescent="0.25">
      <c r="A38" s="179"/>
      <c r="B38" s="180"/>
      <c r="C38" s="181" t="s">
        <v>130</v>
      </c>
      <c r="D38" s="182"/>
      <c r="E38" s="182"/>
      <c r="F38" s="182"/>
      <c r="G38" s="183"/>
      <c r="O38" s="172">
        <v>3</v>
      </c>
    </row>
    <row r="39" spans="1:104" x14ac:dyDescent="0.25">
      <c r="A39" s="173">
        <v>27</v>
      </c>
      <c r="B39" s="174" t="s">
        <v>131</v>
      </c>
      <c r="C39" s="175" t="s">
        <v>132</v>
      </c>
      <c r="D39" s="176" t="s">
        <v>94</v>
      </c>
      <c r="E39" s="177">
        <v>2</v>
      </c>
      <c r="F39" s="177">
        <v>0</v>
      </c>
      <c r="G39" s="178">
        <f>E39*F39</f>
        <v>0</v>
      </c>
      <c r="O39" s="172">
        <v>2</v>
      </c>
      <c r="AA39" s="139">
        <v>12</v>
      </c>
      <c r="AB39" s="139">
        <v>1</v>
      </c>
      <c r="AC39" s="139">
        <v>27</v>
      </c>
      <c r="AZ39" s="139">
        <v>2</v>
      </c>
      <c r="BA39" s="139">
        <f>IF(AZ39=1,G39,0)</f>
        <v>0</v>
      </c>
      <c r="BB39" s="139">
        <f>IF(AZ39=2,G39,0)</f>
        <v>0</v>
      </c>
      <c r="BC39" s="139">
        <f>IF(AZ39=3,G39,0)</f>
        <v>0</v>
      </c>
      <c r="BD39" s="139">
        <f>IF(AZ39=4,G39,0)</f>
        <v>0</v>
      </c>
      <c r="BE39" s="139">
        <f>IF(AZ39=5,G39,0)</f>
        <v>0</v>
      </c>
      <c r="CZ39" s="139">
        <v>1.1999999999999999E-3</v>
      </c>
    </row>
    <row r="40" spans="1:104" x14ac:dyDescent="0.25">
      <c r="A40" s="173">
        <v>28</v>
      </c>
      <c r="B40" s="174" t="s">
        <v>133</v>
      </c>
      <c r="C40" s="175" t="s">
        <v>134</v>
      </c>
      <c r="D40" s="176" t="s">
        <v>94</v>
      </c>
      <c r="E40" s="177">
        <v>2</v>
      </c>
      <c r="F40" s="177">
        <v>0</v>
      </c>
      <c r="G40" s="178">
        <f>E40*F40</f>
        <v>0</v>
      </c>
      <c r="O40" s="172">
        <v>2</v>
      </c>
      <c r="AA40" s="139">
        <v>12</v>
      </c>
      <c r="AB40" s="139">
        <v>1</v>
      </c>
      <c r="AC40" s="139">
        <v>28</v>
      </c>
      <c r="AZ40" s="139">
        <v>2</v>
      </c>
      <c r="BA40" s="139">
        <f>IF(AZ40=1,G40,0)</f>
        <v>0</v>
      </c>
      <c r="BB40" s="139">
        <f>IF(AZ40=2,G40,0)</f>
        <v>0</v>
      </c>
      <c r="BC40" s="139">
        <f>IF(AZ40=3,G40,0)</f>
        <v>0</v>
      </c>
      <c r="BD40" s="139">
        <f>IF(AZ40=4,G40,0)</f>
        <v>0</v>
      </c>
      <c r="BE40" s="139">
        <f>IF(AZ40=5,G40,0)</f>
        <v>0</v>
      </c>
      <c r="CZ40" s="139">
        <v>4.0000000000000002E-4</v>
      </c>
    </row>
    <row r="41" spans="1:104" x14ac:dyDescent="0.25">
      <c r="A41" s="173">
        <v>29</v>
      </c>
      <c r="B41" s="174" t="s">
        <v>135</v>
      </c>
      <c r="C41" s="175" t="s">
        <v>136</v>
      </c>
      <c r="D41" s="176" t="s">
        <v>94</v>
      </c>
      <c r="E41" s="177">
        <v>2</v>
      </c>
      <c r="F41" s="177">
        <v>0</v>
      </c>
      <c r="G41" s="178">
        <f>E41*F41</f>
        <v>0</v>
      </c>
      <c r="O41" s="172">
        <v>2</v>
      </c>
      <c r="AA41" s="139">
        <v>12</v>
      </c>
      <c r="AB41" s="139">
        <v>1</v>
      </c>
      <c r="AC41" s="139">
        <v>29</v>
      </c>
      <c r="AZ41" s="139">
        <v>2</v>
      </c>
      <c r="BA41" s="139">
        <f>IF(AZ41=1,G41,0)</f>
        <v>0</v>
      </c>
      <c r="BB41" s="139">
        <f>IF(AZ41=2,G41,0)</f>
        <v>0</v>
      </c>
      <c r="BC41" s="139">
        <f>IF(AZ41=3,G41,0)</f>
        <v>0</v>
      </c>
      <c r="BD41" s="139">
        <f>IF(AZ41=4,G41,0)</f>
        <v>0</v>
      </c>
      <c r="BE41" s="139">
        <f>IF(AZ41=5,G41,0)</f>
        <v>0</v>
      </c>
      <c r="CZ41" s="139">
        <v>1E-4</v>
      </c>
    </row>
    <row r="42" spans="1:104" x14ac:dyDescent="0.25">
      <c r="A42" s="173">
        <v>30</v>
      </c>
      <c r="B42" s="174" t="s">
        <v>137</v>
      </c>
      <c r="C42" s="175" t="s">
        <v>138</v>
      </c>
      <c r="D42" s="176" t="s">
        <v>94</v>
      </c>
      <c r="E42" s="177">
        <v>2</v>
      </c>
      <c r="F42" s="177">
        <v>0</v>
      </c>
      <c r="G42" s="178">
        <f>E42*F42</f>
        <v>0</v>
      </c>
      <c r="O42" s="172">
        <v>2</v>
      </c>
      <c r="AA42" s="139">
        <v>12</v>
      </c>
      <c r="AB42" s="139">
        <v>0</v>
      </c>
      <c r="AC42" s="139">
        <v>30</v>
      </c>
      <c r="AZ42" s="139">
        <v>2</v>
      </c>
      <c r="BA42" s="139">
        <f>IF(AZ42=1,G42,0)</f>
        <v>0</v>
      </c>
      <c r="BB42" s="139">
        <f>IF(AZ42=2,G42,0)</f>
        <v>0</v>
      </c>
      <c r="BC42" s="139">
        <f>IF(AZ42=3,G42,0)</f>
        <v>0</v>
      </c>
      <c r="BD42" s="139">
        <f>IF(AZ42=4,G42,0)</f>
        <v>0</v>
      </c>
      <c r="BE42" s="139">
        <f>IF(AZ42=5,G42,0)</f>
        <v>0</v>
      </c>
      <c r="CZ42" s="139">
        <v>2.5500000000000002E-3</v>
      </c>
    </row>
    <row r="43" spans="1:104" ht="21" x14ac:dyDescent="0.25">
      <c r="A43" s="173">
        <v>31</v>
      </c>
      <c r="B43" s="174" t="s">
        <v>139</v>
      </c>
      <c r="C43" s="175" t="s">
        <v>140</v>
      </c>
      <c r="D43" s="176" t="s">
        <v>94</v>
      </c>
      <c r="E43" s="177">
        <v>1</v>
      </c>
      <c r="F43" s="177">
        <v>0</v>
      </c>
      <c r="G43" s="178">
        <f>E43*F43</f>
        <v>0</v>
      </c>
      <c r="O43" s="172">
        <v>2</v>
      </c>
      <c r="AA43" s="139">
        <v>12</v>
      </c>
      <c r="AB43" s="139">
        <v>0</v>
      </c>
      <c r="AC43" s="139">
        <v>31</v>
      </c>
      <c r="AZ43" s="139">
        <v>2</v>
      </c>
      <c r="BA43" s="139">
        <f>IF(AZ43=1,G43,0)</f>
        <v>0</v>
      </c>
      <c r="BB43" s="139">
        <f>IF(AZ43=2,G43,0)</f>
        <v>0</v>
      </c>
      <c r="BC43" s="139">
        <f>IF(AZ43=3,G43,0)</f>
        <v>0</v>
      </c>
      <c r="BD43" s="139">
        <f>IF(AZ43=4,G43,0)</f>
        <v>0</v>
      </c>
      <c r="BE43" s="139">
        <f>IF(AZ43=5,G43,0)</f>
        <v>0</v>
      </c>
      <c r="CZ43" s="139">
        <v>3.27E-2</v>
      </c>
    </row>
    <row r="44" spans="1:104" x14ac:dyDescent="0.25">
      <c r="A44" s="179"/>
      <c r="B44" s="180"/>
      <c r="C44" s="181" t="s">
        <v>141</v>
      </c>
      <c r="D44" s="182"/>
      <c r="E44" s="182"/>
      <c r="F44" s="182"/>
      <c r="G44" s="183"/>
      <c r="O44" s="172">
        <v>3</v>
      </c>
    </row>
    <row r="45" spans="1:104" x14ac:dyDescent="0.25">
      <c r="A45" s="173">
        <v>32</v>
      </c>
      <c r="B45" s="174" t="s">
        <v>117</v>
      </c>
      <c r="C45" s="175" t="s">
        <v>142</v>
      </c>
      <c r="D45" s="176" t="s">
        <v>94</v>
      </c>
      <c r="E45" s="177">
        <v>1</v>
      </c>
      <c r="F45" s="177">
        <v>0</v>
      </c>
      <c r="G45" s="178">
        <f>E45*F45</f>
        <v>0</v>
      </c>
      <c r="O45" s="172">
        <v>2</v>
      </c>
      <c r="AA45" s="139">
        <v>12</v>
      </c>
      <c r="AB45" s="139">
        <v>0</v>
      </c>
      <c r="AC45" s="139">
        <v>32</v>
      </c>
      <c r="AZ45" s="139">
        <v>2</v>
      </c>
      <c r="BA45" s="139">
        <f>IF(AZ45=1,G45,0)</f>
        <v>0</v>
      </c>
      <c r="BB45" s="139">
        <f>IF(AZ45=2,G45,0)</f>
        <v>0</v>
      </c>
      <c r="BC45" s="139">
        <f>IF(AZ45=3,G45,0)</f>
        <v>0</v>
      </c>
      <c r="BD45" s="139">
        <f>IF(AZ45=4,G45,0)</f>
        <v>0</v>
      </c>
      <c r="BE45" s="139">
        <f>IF(AZ45=5,G45,0)</f>
        <v>0</v>
      </c>
      <c r="CZ45" s="139">
        <v>3.0000000000000001E-5</v>
      </c>
    </row>
    <row r="46" spans="1:104" x14ac:dyDescent="0.25">
      <c r="A46" s="173">
        <v>33</v>
      </c>
      <c r="B46" s="174" t="s">
        <v>143</v>
      </c>
      <c r="C46" s="175" t="s">
        <v>144</v>
      </c>
      <c r="D46" s="176" t="s">
        <v>94</v>
      </c>
      <c r="E46" s="177">
        <v>1</v>
      </c>
      <c r="F46" s="177">
        <v>0</v>
      </c>
      <c r="G46" s="178">
        <f>E46*F46</f>
        <v>0</v>
      </c>
      <c r="O46" s="172">
        <v>2</v>
      </c>
      <c r="AA46" s="139">
        <v>12</v>
      </c>
      <c r="AB46" s="139">
        <v>0</v>
      </c>
      <c r="AC46" s="139">
        <v>33</v>
      </c>
      <c r="AZ46" s="139">
        <v>2</v>
      </c>
      <c r="BA46" s="139">
        <f>IF(AZ46=1,G46,0)</f>
        <v>0</v>
      </c>
      <c r="BB46" s="139">
        <f>IF(AZ46=2,G46,0)</f>
        <v>0</v>
      </c>
      <c r="BC46" s="139">
        <f>IF(AZ46=3,G46,0)</f>
        <v>0</v>
      </c>
      <c r="BD46" s="139">
        <f>IF(AZ46=4,G46,0)</f>
        <v>0</v>
      </c>
      <c r="BE46" s="139">
        <f>IF(AZ46=5,G46,0)</f>
        <v>0</v>
      </c>
      <c r="CZ46" s="139">
        <v>0</v>
      </c>
    </row>
    <row r="47" spans="1:104" x14ac:dyDescent="0.25">
      <c r="A47" s="173">
        <v>34</v>
      </c>
      <c r="B47" s="174" t="s">
        <v>145</v>
      </c>
      <c r="C47" s="175" t="s">
        <v>146</v>
      </c>
      <c r="D47" s="176" t="s">
        <v>83</v>
      </c>
      <c r="E47" s="177">
        <v>6</v>
      </c>
      <c r="F47" s="177">
        <v>0</v>
      </c>
      <c r="G47" s="178">
        <f>E47*F47</f>
        <v>0</v>
      </c>
      <c r="O47" s="172">
        <v>2</v>
      </c>
      <c r="AA47" s="139">
        <v>12</v>
      </c>
      <c r="AB47" s="139">
        <v>0</v>
      </c>
      <c r="AC47" s="139">
        <v>34</v>
      </c>
      <c r="AZ47" s="139">
        <v>2</v>
      </c>
      <c r="BA47" s="139">
        <f>IF(AZ47=1,G47,0)</f>
        <v>0</v>
      </c>
      <c r="BB47" s="139">
        <f>IF(AZ47=2,G47,0)</f>
        <v>0</v>
      </c>
      <c r="BC47" s="139">
        <f>IF(AZ47=3,G47,0)</f>
        <v>0</v>
      </c>
      <c r="BD47" s="139">
        <f>IF(AZ47=4,G47,0)</f>
        <v>0</v>
      </c>
      <c r="BE47" s="139">
        <f>IF(AZ47=5,G47,0)</f>
        <v>0</v>
      </c>
      <c r="CZ47" s="139">
        <v>1.1E-4</v>
      </c>
    </row>
    <row r="48" spans="1:104" x14ac:dyDescent="0.25">
      <c r="A48" s="173">
        <v>35</v>
      </c>
      <c r="B48" s="174" t="s">
        <v>147</v>
      </c>
      <c r="C48" s="175" t="s">
        <v>148</v>
      </c>
      <c r="D48" s="176" t="s">
        <v>83</v>
      </c>
      <c r="E48" s="177">
        <v>20</v>
      </c>
      <c r="F48" s="177">
        <v>0</v>
      </c>
      <c r="G48" s="178">
        <f>E48*F48</f>
        <v>0</v>
      </c>
      <c r="O48" s="172">
        <v>2</v>
      </c>
      <c r="AA48" s="139">
        <v>12</v>
      </c>
      <c r="AB48" s="139">
        <v>0</v>
      </c>
      <c r="AC48" s="139">
        <v>35</v>
      </c>
      <c r="AZ48" s="139">
        <v>2</v>
      </c>
      <c r="BA48" s="139">
        <f>IF(AZ48=1,G48,0)</f>
        <v>0</v>
      </c>
      <c r="BB48" s="139">
        <f>IF(AZ48=2,G48,0)</f>
        <v>0</v>
      </c>
      <c r="BC48" s="139">
        <f>IF(AZ48=3,G48,0)</f>
        <v>0</v>
      </c>
      <c r="BD48" s="139">
        <f>IF(AZ48=4,G48,0)</f>
        <v>0</v>
      </c>
      <c r="BE48" s="139">
        <f>IF(AZ48=5,G48,0)</f>
        <v>0</v>
      </c>
      <c r="CZ48" s="139">
        <v>3.8999999999999999E-4</v>
      </c>
    </row>
    <row r="49" spans="1:104" x14ac:dyDescent="0.25">
      <c r="A49" s="173">
        <v>36</v>
      </c>
      <c r="B49" s="174" t="s">
        <v>149</v>
      </c>
      <c r="C49" s="175" t="s">
        <v>150</v>
      </c>
      <c r="D49" s="176" t="s">
        <v>151</v>
      </c>
      <c r="E49" s="177">
        <v>0.5</v>
      </c>
      <c r="F49" s="177">
        <v>0</v>
      </c>
      <c r="G49" s="178">
        <f>E49*F49</f>
        <v>0</v>
      </c>
      <c r="O49" s="172">
        <v>2</v>
      </c>
      <c r="AA49" s="139">
        <v>12</v>
      </c>
      <c r="AB49" s="139">
        <v>0</v>
      </c>
      <c r="AC49" s="139">
        <v>36</v>
      </c>
      <c r="AZ49" s="139">
        <v>2</v>
      </c>
      <c r="BA49" s="139">
        <f>IF(AZ49=1,G49,0)</f>
        <v>0</v>
      </c>
      <c r="BB49" s="139">
        <f>IF(AZ49=2,G49,0)</f>
        <v>0</v>
      </c>
      <c r="BC49" s="139">
        <f>IF(AZ49=3,G49,0)</f>
        <v>0</v>
      </c>
      <c r="BD49" s="139">
        <f>IF(AZ49=4,G49,0)</f>
        <v>0</v>
      </c>
      <c r="BE49" s="139">
        <f>IF(AZ49=5,G49,0)</f>
        <v>0</v>
      </c>
      <c r="CZ49" s="139">
        <v>0</v>
      </c>
    </row>
    <row r="50" spans="1:104" x14ac:dyDescent="0.25">
      <c r="A50" s="184"/>
      <c r="B50" s="185" t="s">
        <v>66</v>
      </c>
      <c r="C50" s="186" t="str">
        <f>CONCATENATE(B13," ",C13)</f>
        <v>723 Vnitřní plynovod</v>
      </c>
      <c r="D50" s="184"/>
      <c r="E50" s="187"/>
      <c r="F50" s="187"/>
      <c r="G50" s="188">
        <f>SUM(G13:G49)</f>
        <v>0</v>
      </c>
      <c r="O50" s="172">
        <v>4</v>
      </c>
      <c r="BA50" s="189">
        <f>SUM(BA13:BA49)</f>
        <v>0</v>
      </c>
      <c r="BB50" s="189">
        <f>SUM(BB13:BB49)</f>
        <v>0</v>
      </c>
      <c r="BC50" s="189">
        <f>SUM(BC13:BC49)</f>
        <v>0</v>
      </c>
      <c r="BD50" s="189">
        <f>SUM(BD13:BD49)</f>
        <v>0</v>
      </c>
      <c r="BE50" s="189">
        <f>SUM(BE13:BE49)</f>
        <v>0</v>
      </c>
    </row>
    <row r="51" spans="1:104" x14ac:dyDescent="0.25">
      <c r="A51" s="165" t="s">
        <v>65</v>
      </c>
      <c r="B51" s="166" t="s">
        <v>152</v>
      </c>
      <c r="C51" s="167" t="s">
        <v>153</v>
      </c>
      <c r="D51" s="168"/>
      <c r="E51" s="169"/>
      <c r="F51" s="169"/>
      <c r="G51" s="170"/>
      <c r="H51" s="171"/>
      <c r="I51" s="171"/>
      <c r="O51" s="172">
        <v>1</v>
      </c>
    </row>
    <row r="52" spans="1:104" ht="21" x14ac:dyDescent="0.25">
      <c r="A52" s="173">
        <v>37</v>
      </c>
      <c r="B52" s="174" t="s">
        <v>154</v>
      </c>
      <c r="C52" s="175" t="s">
        <v>155</v>
      </c>
      <c r="D52" s="176" t="s">
        <v>121</v>
      </c>
      <c r="E52" s="177">
        <v>1</v>
      </c>
      <c r="F52" s="177">
        <v>0</v>
      </c>
      <c r="G52" s="178">
        <f>E52*F52</f>
        <v>0</v>
      </c>
      <c r="O52" s="172">
        <v>2</v>
      </c>
      <c r="AA52" s="139">
        <v>12</v>
      </c>
      <c r="AB52" s="139">
        <v>0</v>
      </c>
      <c r="AC52" s="139">
        <v>37</v>
      </c>
      <c r="AZ52" s="139">
        <v>2</v>
      </c>
      <c r="BA52" s="139">
        <f>IF(AZ52=1,G52,0)</f>
        <v>0</v>
      </c>
      <c r="BB52" s="139">
        <f>IF(AZ52=2,G52,0)</f>
        <v>0</v>
      </c>
      <c r="BC52" s="139">
        <f>IF(AZ52=3,G52,0)</f>
        <v>0</v>
      </c>
      <c r="BD52" s="139">
        <f>IF(AZ52=4,G52,0)</f>
        <v>0</v>
      </c>
      <c r="BE52" s="139">
        <f>IF(AZ52=5,G52,0)</f>
        <v>0</v>
      </c>
      <c r="CZ52" s="139">
        <v>0</v>
      </c>
    </row>
    <row r="53" spans="1:104" x14ac:dyDescent="0.25">
      <c r="A53" s="173">
        <v>38</v>
      </c>
      <c r="B53" s="174" t="s">
        <v>156</v>
      </c>
      <c r="C53" s="175" t="s">
        <v>157</v>
      </c>
      <c r="D53" s="176" t="s">
        <v>151</v>
      </c>
      <c r="E53" s="177">
        <v>0.1</v>
      </c>
      <c r="F53" s="177">
        <v>0</v>
      </c>
      <c r="G53" s="178">
        <f>E53*F53</f>
        <v>0</v>
      </c>
      <c r="O53" s="172">
        <v>2</v>
      </c>
      <c r="AA53" s="139">
        <v>12</v>
      </c>
      <c r="AB53" s="139">
        <v>0</v>
      </c>
      <c r="AC53" s="139">
        <v>38</v>
      </c>
      <c r="AZ53" s="139">
        <v>2</v>
      </c>
      <c r="BA53" s="139">
        <f>IF(AZ53=1,G53,0)</f>
        <v>0</v>
      </c>
      <c r="BB53" s="139">
        <f>IF(AZ53=2,G53,0)</f>
        <v>0</v>
      </c>
      <c r="BC53" s="139">
        <f>IF(AZ53=3,G53,0)</f>
        <v>0</v>
      </c>
      <c r="BD53" s="139">
        <f>IF(AZ53=4,G53,0)</f>
        <v>0</v>
      </c>
      <c r="BE53" s="139">
        <f>IF(AZ53=5,G53,0)</f>
        <v>0</v>
      </c>
      <c r="CZ53" s="139">
        <v>0</v>
      </c>
    </row>
    <row r="54" spans="1:104" x14ac:dyDescent="0.25">
      <c r="A54" s="184"/>
      <c r="B54" s="185" t="s">
        <v>66</v>
      </c>
      <c r="C54" s="186" t="str">
        <f>CONCATENATE(B51," ",C51)</f>
        <v>725 Zařizovací předměty</v>
      </c>
      <c r="D54" s="184"/>
      <c r="E54" s="187"/>
      <c r="F54" s="187"/>
      <c r="G54" s="188">
        <f>SUM(G51:G53)</f>
        <v>0</v>
      </c>
      <c r="O54" s="172">
        <v>4</v>
      </c>
      <c r="BA54" s="189">
        <f>SUM(BA51:BA53)</f>
        <v>0</v>
      </c>
      <c r="BB54" s="189">
        <f>SUM(BB51:BB53)</f>
        <v>0</v>
      </c>
      <c r="BC54" s="189">
        <f>SUM(BC51:BC53)</f>
        <v>0</v>
      </c>
      <c r="BD54" s="189">
        <f>SUM(BD51:BD53)</f>
        <v>0</v>
      </c>
      <c r="BE54" s="189">
        <f>SUM(BE51:BE53)</f>
        <v>0</v>
      </c>
    </row>
    <row r="55" spans="1:104" x14ac:dyDescent="0.25">
      <c r="A55" s="165" t="s">
        <v>65</v>
      </c>
      <c r="B55" s="166" t="s">
        <v>158</v>
      </c>
      <c r="C55" s="167" t="s">
        <v>159</v>
      </c>
      <c r="D55" s="168"/>
      <c r="E55" s="169"/>
      <c r="F55" s="169"/>
      <c r="G55" s="170"/>
      <c r="H55" s="171"/>
      <c r="I55" s="171"/>
      <c r="O55" s="172">
        <v>1</v>
      </c>
    </row>
    <row r="56" spans="1:104" x14ac:dyDescent="0.25">
      <c r="A56" s="173">
        <v>39</v>
      </c>
      <c r="B56" s="174" t="s">
        <v>160</v>
      </c>
      <c r="C56" s="175" t="s">
        <v>161</v>
      </c>
      <c r="D56" s="176" t="s">
        <v>94</v>
      </c>
      <c r="E56" s="177">
        <v>4</v>
      </c>
      <c r="F56" s="177">
        <v>0</v>
      </c>
      <c r="G56" s="178">
        <f>E56*F56</f>
        <v>0</v>
      </c>
      <c r="O56" s="172">
        <v>2</v>
      </c>
      <c r="AA56" s="139">
        <v>12</v>
      </c>
      <c r="AB56" s="139">
        <v>0</v>
      </c>
      <c r="AC56" s="139">
        <v>39</v>
      </c>
      <c r="AZ56" s="139">
        <v>2</v>
      </c>
      <c r="BA56" s="139">
        <f>IF(AZ56=1,G56,0)</f>
        <v>0</v>
      </c>
      <c r="BB56" s="139">
        <f>IF(AZ56=2,G56,0)</f>
        <v>0</v>
      </c>
      <c r="BC56" s="139">
        <f>IF(AZ56=3,G56,0)</f>
        <v>0</v>
      </c>
      <c r="BD56" s="139">
        <f>IF(AZ56=4,G56,0)</f>
        <v>0</v>
      </c>
      <c r="BE56" s="139">
        <f>IF(AZ56=5,G56,0)</f>
        <v>0</v>
      </c>
      <c r="CZ56" s="139">
        <v>0</v>
      </c>
    </row>
    <row r="57" spans="1:104" x14ac:dyDescent="0.25">
      <c r="A57" s="173">
        <v>40</v>
      </c>
      <c r="B57" s="174" t="s">
        <v>162</v>
      </c>
      <c r="C57" s="175" t="s">
        <v>163</v>
      </c>
      <c r="D57" s="176" t="s">
        <v>94</v>
      </c>
      <c r="E57" s="177">
        <v>4</v>
      </c>
      <c r="F57" s="177">
        <v>0</v>
      </c>
      <c r="G57" s="178">
        <f>E57*F57</f>
        <v>0</v>
      </c>
      <c r="O57" s="172">
        <v>2</v>
      </c>
      <c r="AA57" s="139">
        <v>12</v>
      </c>
      <c r="AB57" s="139">
        <v>0</v>
      </c>
      <c r="AC57" s="139">
        <v>40</v>
      </c>
      <c r="AZ57" s="139">
        <v>2</v>
      </c>
      <c r="BA57" s="139">
        <f>IF(AZ57=1,G57,0)</f>
        <v>0</v>
      </c>
      <c r="BB57" s="139">
        <f>IF(AZ57=2,G57,0)</f>
        <v>0</v>
      </c>
      <c r="BC57" s="139">
        <f>IF(AZ57=3,G57,0)</f>
        <v>0</v>
      </c>
      <c r="BD57" s="139">
        <f>IF(AZ57=4,G57,0)</f>
        <v>0</v>
      </c>
      <c r="BE57" s="139">
        <f>IF(AZ57=5,G57,0)</f>
        <v>0</v>
      </c>
      <c r="CZ57" s="139">
        <v>2.8600000000000001E-3</v>
      </c>
    </row>
    <row r="58" spans="1:104" x14ac:dyDescent="0.25">
      <c r="A58" s="173">
        <v>41</v>
      </c>
      <c r="B58" s="174" t="s">
        <v>164</v>
      </c>
      <c r="C58" s="175" t="s">
        <v>165</v>
      </c>
      <c r="D58" s="176" t="s">
        <v>121</v>
      </c>
      <c r="E58" s="177">
        <v>1</v>
      </c>
      <c r="F58" s="177">
        <v>0</v>
      </c>
      <c r="G58" s="178">
        <f>E58*F58</f>
        <v>0</v>
      </c>
      <c r="O58" s="172">
        <v>2</v>
      </c>
      <c r="AA58" s="139">
        <v>12</v>
      </c>
      <c r="AB58" s="139">
        <v>0</v>
      </c>
      <c r="AC58" s="139">
        <v>41</v>
      </c>
      <c r="AZ58" s="139">
        <v>2</v>
      </c>
      <c r="BA58" s="139">
        <f>IF(AZ58=1,G58,0)</f>
        <v>0</v>
      </c>
      <c r="BB58" s="139">
        <f>IF(AZ58=2,G58,0)</f>
        <v>0</v>
      </c>
      <c r="BC58" s="139">
        <f>IF(AZ58=3,G58,0)</f>
        <v>0</v>
      </c>
      <c r="BD58" s="139">
        <f>IF(AZ58=4,G58,0)</f>
        <v>0</v>
      </c>
      <c r="BE58" s="139">
        <f>IF(AZ58=5,G58,0)</f>
        <v>0</v>
      </c>
      <c r="CZ58" s="139">
        <v>0</v>
      </c>
    </row>
    <row r="59" spans="1:104" x14ac:dyDescent="0.25">
      <c r="A59" s="179"/>
      <c r="B59" s="180"/>
      <c r="C59" s="181" t="s">
        <v>166</v>
      </c>
      <c r="D59" s="182"/>
      <c r="E59" s="182"/>
      <c r="F59" s="182"/>
      <c r="G59" s="183"/>
      <c r="O59" s="172">
        <v>3</v>
      </c>
    </row>
    <row r="60" spans="1:104" x14ac:dyDescent="0.25">
      <c r="A60" s="179"/>
      <c r="B60" s="180"/>
      <c r="C60" s="181" t="s">
        <v>167</v>
      </c>
      <c r="D60" s="182"/>
      <c r="E60" s="182"/>
      <c r="F60" s="182"/>
      <c r="G60" s="183"/>
      <c r="O60" s="172">
        <v>3</v>
      </c>
    </row>
    <row r="61" spans="1:104" x14ac:dyDescent="0.25">
      <c r="A61" s="179"/>
      <c r="B61" s="180"/>
      <c r="C61" s="181" t="s">
        <v>168</v>
      </c>
      <c r="D61" s="182"/>
      <c r="E61" s="182"/>
      <c r="F61" s="182"/>
      <c r="G61" s="183"/>
      <c r="O61" s="172">
        <v>3</v>
      </c>
    </row>
    <row r="62" spans="1:104" x14ac:dyDescent="0.25">
      <c r="A62" s="179"/>
      <c r="B62" s="180"/>
      <c r="C62" s="181" t="s">
        <v>169</v>
      </c>
      <c r="D62" s="182"/>
      <c r="E62" s="182"/>
      <c r="F62" s="182"/>
      <c r="G62" s="183"/>
      <c r="O62" s="172">
        <v>3</v>
      </c>
    </row>
    <row r="63" spans="1:104" x14ac:dyDescent="0.25">
      <c r="A63" s="179"/>
      <c r="B63" s="180"/>
      <c r="C63" s="181" t="s">
        <v>170</v>
      </c>
      <c r="D63" s="182"/>
      <c r="E63" s="182"/>
      <c r="F63" s="182"/>
      <c r="G63" s="183"/>
      <c r="O63" s="172">
        <v>3</v>
      </c>
    </row>
    <row r="64" spans="1:104" x14ac:dyDescent="0.25">
      <c r="A64" s="179"/>
      <c r="B64" s="180"/>
      <c r="C64" s="181" t="s">
        <v>171</v>
      </c>
      <c r="D64" s="182"/>
      <c r="E64" s="182"/>
      <c r="F64" s="182"/>
      <c r="G64" s="183"/>
      <c r="O64" s="172">
        <v>3</v>
      </c>
    </row>
    <row r="65" spans="1:15" x14ac:dyDescent="0.25">
      <c r="A65" s="179"/>
      <c r="B65" s="180"/>
      <c r="C65" s="181" t="s">
        <v>172</v>
      </c>
      <c r="D65" s="182"/>
      <c r="E65" s="182"/>
      <c r="F65" s="182"/>
      <c r="G65" s="183"/>
      <c r="O65" s="172">
        <v>3</v>
      </c>
    </row>
    <row r="66" spans="1:15" x14ac:dyDescent="0.25">
      <c r="A66" s="179"/>
      <c r="B66" s="180"/>
      <c r="C66" s="181" t="s">
        <v>173</v>
      </c>
      <c r="D66" s="182"/>
      <c r="E66" s="182"/>
      <c r="F66" s="182"/>
      <c r="G66" s="183"/>
      <c r="O66" s="172">
        <v>3</v>
      </c>
    </row>
    <row r="67" spans="1:15" x14ac:dyDescent="0.25">
      <c r="A67" s="179"/>
      <c r="B67" s="180"/>
      <c r="C67" s="181" t="s">
        <v>174</v>
      </c>
      <c r="D67" s="182"/>
      <c r="E67" s="182"/>
      <c r="F67" s="182"/>
      <c r="G67" s="183"/>
      <c r="O67" s="172">
        <v>3</v>
      </c>
    </row>
    <row r="68" spans="1:15" x14ac:dyDescent="0.25">
      <c r="A68" s="179"/>
      <c r="B68" s="180"/>
      <c r="C68" s="181" t="s">
        <v>175</v>
      </c>
      <c r="D68" s="182"/>
      <c r="E68" s="182"/>
      <c r="F68" s="182"/>
      <c r="G68" s="183"/>
      <c r="O68" s="172">
        <v>3</v>
      </c>
    </row>
    <row r="69" spans="1:15" x14ac:dyDescent="0.25">
      <c r="A69" s="179"/>
      <c r="B69" s="180"/>
      <c r="C69" s="181" t="s">
        <v>176</v>
      </c>
      <c r="D69" s="182"/>
      <c r="E69" s="182"/>
      <c r="F69" s="182"/>
      <c r="G69" s="183"/>
      <c r="O69" s="172">
        <v>3</v>
      </c>
    </row>
    <row r="70" spans="1:15" x14ac:dyDescent="0.25">
      <c r="A70" s="179"/>
      <c r="B70" s="180"/>
      <c r="C70" s="181" t="s">
        <v>177</v>
      </c>
      <c r="D70" s="182"/>
      <c r="E70" s="182"/>
      <c r="F70" s="182"/>
      <c r="G70" s="183"/>
      <c r="O70" s="172">
        <v>3</v>
      </c>
    </row>
    <row r="71" spans="1:15" x14ac:dyDescent="0.25">
      <c r="A71" s="179"/>
      <c r="B71" s="180"/>
      <c r="C71" s="181" t="s">
        <v>178</v>
      </c>
      <c r="D71" s="182"/>
      <c r="E71" s="182"/>
      <c r="F71" s="182"/>
      <c r="G71" s="183"/>
      <c r="O71" s="172">
        <v>3</v>
      </c>
    </row>
    <row r="72" spans="1:15" x14ac:dyDescent="0.25">
      <c r="A72" s="179"/>
      <c r="B72" s="180"/>
      <c r="C72" s="181" t="s">
        <v>179</v>
      </c>
      <c r="D72" s="182"/>
      <c r="E72" s="182"/>
      <c r="F72" s="182"/>
      <c r="G72" s="183"/>
      <c r="O72" s="172">
        <v>3</v>
      </c>
    </row>
    <row r="73" spans="1:15" x14ac:dyDescent="0.25">
      <c r="A73" s="179"/>
      <c r="B73" s="180"/>
      <c r="C73" s="181" t="s">
        <v>180</v>
      </c>
      <c r="D73" s="182"/>
      <c r="E73" s="182"/>
      <c r="F73" s="182"/>
      <c r="G73" s="183"/>
      <c r="O73" s="172">
        <v>3</v>
      </c>
    </row>
    <row r="74" spans="1:15" x14ac:dyDescent="0.25">
      <c r="A74" s="179"/>
      <c r="B74" s="180"/>
      <c r="C74" s="181" t="s">
        <v>181</v>
      </c>
      <c r="D74" s="182"/>
      <c r="E74" s="182"/>
      <c r="F74" s="182"/>
      <c r="G74" s="183"/>
      <c r="O74" s="172">
        <v>3</v>
      </c>
    </row>
    <row r="75" spans="1:15" x14ac:dyDescent="0.25">
      <c r="A75" s="179"/>
      <c r="B75" s="180"/>
      <c r="C75" s="181" t="s">
        <v>182</v>
      </c>
      <c r="D75" s="182"/>
      <c r="E75" s="182"/>
      <c r="F75" s="182"/>
      <c r="G75" s="183"/>
      <c r="O75" s="172">
        <v>3</v>
      </c>
    </row>
    <row r="76" spans="1:15" x14ac:dyDescent="0.25">
      <c r="A76" s="179"/>
      <c r="B76" s="180"/>
      <c r="C76" s="181" t="s">
        <v>183</v>
      </c>
      <c r="D76" s="182"/>
      <c r="E76" s="182"/>
      <c r="F76" s="182"/>
      <c r="G76" s="183"/>
      <c r="O76" s="172">
        <v>3</v>
      </c>
    </row>
    <row r="77" spans="1:15" x14ac:dyDescent="0.25">
      <c r="A77" s="179"/>
      <c r="B77" s="180"/>
      <c r="C77" s="181" t="s">
        <v>184</v>
      </c>
      <c r="D77" s="182"/>
      <c r="E77" s="182"/>
      <c r="F77" s="182"/>
      <c r="G77" s="183"/>
      <c r="O77" s="172">
        <v>3</v>
      </c>
    </row>
    <row r="78" spans="1:15" x14ac:dyDescent="0.25">
      <c r="A78" s="179"/>
      <c r="B78" s="180"/>
      <c r="C78" s="181" t="s">
        <v>185</v>
      </c>
      <c r="D78" s="182"/>
      <c r="E78" s="182"/>
      <c r="F78" s="182"/>
      <c r="G78" s="183"/>
      <c r="O78" s="172">
        <v>3</v>
      </c>
    </row>
    <row r="79" spans="1:15" x14ac:dyDescent="0.25">
      <c r="A79" s="179"/>
      <c r="B79" s="180"/>
      <c r="C79" s="181" t="s">
        <v>186</v>
      </c>
      <c r="D79" s="182"/>
      <c r="E79" s="182"/>
      <c r="F79" s="182"/>
      <c r="G79" s="183"/>
      <c r="O79" s="172">
        <v>3</v>
      </c>
    </row>
    <row r="80" spans="1:15" x14ac:dyDescent="0.25">
      <c r="A80" s="179"/>
      <c r="B80" s="180"/>
      <c r="C80" s="181"/>
      <c r="D80" s="182"/>
      <c r="E80" s="182"/>
      <c r="F80" s="182"/>
      <c r="G80" s="183"/>
      <c r="O80" s="172">
        <v>3</v>
      </c>
    </row>
    <row r="81" spans="1:104" x14ac:dyDescent="0.25">
      <c r="A81" s="179"/>
      <c r="B81" s="180"/>
      <c r="C81" s="181" t="s">
        <v>187</v>
      </c>
      <c r="D81" s="182"/>
      <c r="E81" s="182"/>
      <c r="F81" s="182"/>
      <c r="G81" s="183"/>
      <c r="O81" s="172">
        <v>3</v>
      </c>
    </row>
    <row r="82" spans="1:104" x14ac:dyDescent="0.25">
      <c r="A82" s="179"/>
      <c r="B82" s="180"/>
      <c r="C82" s="181"/>
      <c r="D82" s="182"/>
      <c r="E82" s="182"/>
      <c r="F82" s="182"/>
      <c r="G82" s="183"/>
      <c r="O82" s="172">
        <v>3</v>
      </c>
    </row>
    <row r="83" spans="1:104" x14ac:dyDescent="0.25">
      <c r="A83" s="173">
        <v>42</v>
      </c>
      <c r="B83" s="174" t="s">
        <v>188</v>
      </c>
      <c r="C83" s="175" t="s">
        <v>189</v>
      </c>
      <c r="D83" s="176" t="s">
        <v>121</v>
      </c>
      <c r="E83" s="177">
        <v>1</v>
      </c>
      <c r="F83" s="177">
        <v>0</v>
      </c>
      <c r="G83" s="178">
        <f>E83*F83</f>
        <v>0</v>
      </c>
      <c r="O83" s="172">
        <v>2</v>
      </c>
      <c r="AA83" s="139">
        <v>12</v>
      </c>
      <c r="AB83" s="139">
        <v>0</v>
      </c>
      <c r="AC83" s="139">
        <v>42</v>
      </c>
      <c r="AZ83" s="139">
        <v>2</v>
      </c>
      <c r="BA83" s="139">
        <f>IF(AZ83=1,G83,0)</f>
        <v>0</v>
      </c>
      <c r="BB83" s="139">
        <f>IF(AZ83=2,G83,0)</f>
        <v>0</v>
      </c>
      <c r="BC83" s="139">
        <f>IF(AZ83=3,G83,0)</f>
        <v>0</v>
      </c>
      <c r="BD83" s="139">
        <f>IF(AZ83=4,G83,0)</f>
        <v>0</v>
      </c>
      <c r="BE83" s="139">
        <f>IF(AZ83=5,G83,0)</f>
        <v>0</v>
      </c>
      <c r="CZ83" s="139">
        <v>0</v>
      </c>
    </row>
    <row r="84" spans="1:104" x14ac:dyDescent="0.25">
      <c r="A84" s="173">
        <v>43</v>
      </c>
      <c r="B84" s="174" t="s">
        <v>190</v>
      </c>
      <c r="C84" s="175" t="s">
        <v>191</v>
      </c>
      <c r="D84" s="176" t="s">
        <v>121</v>
      </c>
      <c r="E84" s="177">
        <v>1</v>
      </c>
      <c r="F84" s="177">
        <v>0</v>
      </c>
      <c r="G84" s="178">
        <f>E84*F84</f>
        <v>0</v>
      </c>
      <c r="O84" s="172">
        <v>2</v>
      </c>
      <c r="AA84" s="139">
        <v>12</v>
      </c>
      <c r="AB84" s="139">
        <v>0</v>
      </c>
      <c r="AC84" s="139">
        <v>43</v>
      </c>
      <c r="AZ84" s="139">
        <v>2</v>
      </c>
      <c r="BA84" s="139">
        <f>IF(AZ84=1,G84,0)</f>
        <v>0</v>
      </c>
      <c r="BB84" s="139">
        <f>IF(AZ84=2,G84,0)</f>
        <v>0</v>
      </c>
      <c r="BC84" s="139">
        <f>IF(AZ84=3,G84,0)</f>
        <v>0</v>
      </c>
      <c r="BD84" s="139">
        <f>IF(AZ84=4,G84,0)</f>
        <v>0</v>
      </c>
      <c r="BE84" s="139">
        <f>IF(AZ84=5,G84,0)</f>
        <v>0</v>
      </c>
      <c r="CZ84" s="139">
        <v>0</v>
      </c>
    </row>
    <row r="85" spans="1:104" x14ac:dyDescent="0.25">
      <c r="A85" s="173">
        <v>44</v>
      </c>
      <c r="B85" s="174" t="s">
        <v>192</v>
      </c>
      <c r="C85" s="175" t="s">
        <v>193</v>
      </c>
      <c r="D85" s="176" t="s">
        <v>121</v>
      </c>
      <c r="E85" s="177">
        <v>1</v>
      </c>
      <c r="F85" s="177">
        <v>0</v>
      </c>
      <c r="G85" s="178">
        <f>E85*F85</f>
        <v>0</v>
      </c>
      <c r="O85" s="172">
        <v>2</v>
      </c>
      <c r="AA85" s="139">
        <v>12</v>
      </c>
      <c r="AB85" s="139">
        <v>0</v>
      </c>
      <c r="AC85" s="139">
        <v>44</v>
      </c>
      <c r="AZ85" s="139">
        <v>2</v>
      </c>
      <c r="BA85" s="139">
        <f>IF(AZ85=1,G85,0)</f>
        <v>0</v>
      </c>
      <c r="BB85" s="139">
        <f>IF(AZ85=2,G85,0)</f>
        <v>0</v>
      </c>
      <c r="BC85" s="139">
        <f>IF(AZ85=3,G85,0)</f>
        <v>0</v>
      </c>
      <c r="BD85" s="139">
        <f>IF(AZ85=4,G85,0)</f>
        <v>0</v>
      </c>
      <c r="BE85" s="139">
        <f>IF(AZ85=5,G85,0)</f>
        <v>0</v>
      </c>
      <c r="CZ85" s="139">
        <v>0</v>
      </c>
    </row>
    <row r="86" spans="1:104" ht="21" x14ac:dyDescent="0.25">
      <c r="A86" s="173">
        <v>45</v>
      </c>
      <c r="B86" s="174" t="s">
        <v>194</v>
      </c>
      <c r="C86" s="175" t="s">
        <v>195</v>
      </c>
      <c r="D86" s="176" t="s">
        <v>121</v>
      </c>
      <c r="E86" s="177">
        <v>1</v>
      </c>
      <c r="F86" s="177">
        <v>0</v>
      </c>
      <c r="G86" s="178">
        <f>E86*F86</f>
        <v>0</v>
      </c>
      <c r="O86" s="172">
        <v>2</v>
      </c>
      <c r="AA86" s="139">
        <v>12</v>
      </c>
      <c r="AB86" s="139">
        <v>0</v>
      </c>
      <c r="AC86" s="139">
        <v>45</v>
      </c>
      <c r="AZ86" s="139">
        <v>2</v>
      </c>
      <c r="BA86" s="139">
        <f>IF(AZ86=1,G86,0)</f>
        <v>0</v>
      </c>
      <c r="BB86" s="139">
        <f>IF(AZ86=2,G86,0)</f>
        <v>0</v>
      </c>
      <c r="BC86" s="139">
        <f>IF(AZ86=3,G86,0)</f>
        <v>0</v>
      </c>
      <c r="BD86" s="139">
        <f>IF(AZ86=4,G86,0)</f>
        <v>0</v>
      </c>
      <c r="BE86" s="139">
        <f>IF(AZ86=5,G86,0)</f>
        <v>0</v>
      </c>
      <c r="CZ86" s="139">
        <v>0</v>
      </c>
    </row>
    <row r="87" spans="1:104" x14ac:dyDescent="0.25">
      <c r="A87" s="184"/>
      <c r="B87" s="185" t="s">
        <v>66</v>
      </c>
      <c r="C87" s="186" t="str">
        <f>CONCATENATE(B55," ",C55)</f>
        <v>731 Kotelny</v>
      </c>
      <c r="D87" s="184"/>
      <c r="E87" s="187"/>
      <c r="F87" s="187"/>
      <c r="G87" s="188">
        <f>SUM(G55:G86)</f>
        <v>0</v>
      </c>
      <c r="O87" s="172">
        <v>4</v>
      </c>
      <c r="BA87" s="189">
        <f>SUM(BA55:BA86)</f>
        <v>0</v>
      </c>
      <c r="BB87" s="189">
        <f>SUM(BB55:BB86)</f>
        <v>0</v>
      </c>
      <c r="BC87" s="189">
        <f>SUM(BC55:BC86)</f>
        <v>0</v>
      </c>
      <c r="BD87" s="189">
        <f>SUM(BD55:BD86)</f>
        <v>0</v>
      </c>
      <c r="BE87" s="189">
        <f>SUM(BE55:BE86)</f>
        <v>0</v>
      </c>
    </row>
    <row r="88" spans="1:104" x14ac:dyDescent="0.25">
      <c r="A88" s="165" t="s">
        <v>65</v>
      </c>
      <c r="B88" s="166" t="s">
        <v>196</v>
      </c>
      <c r="C88" s="167" t="s">
        <v>197</v>
      </c>
      <c r="D88" s="168"/>
      <c r="E88" s="169"/>
      <c r="F88" s="169"/>
      <c r="G88" s="170"/>
      <c r="H88" s="171"/>
      <c r="I88" s="171"/>
      <c r="O88" s="172">
        <v>1</v>
      </c>
    </row>
    <row r="89" spans="1:104" x14ac:dyDescent="0.25">
      <c r="A89" s="173">
        <v>46</v>
      </c>
      <c r="B89" s="174" t="s">
        <v>198</v>
      </c>
      <c r="C89" s="175" t="s">
        <v>199</v>
      </c>
      <c r="D89" s="176" t="s">
        <v>94</v>
      </c>
      <c r="E89" s="177">
        <v>2</v>
      </c>
      <c r="F89" s="177">
        <v>0</v>
      </c>
      <c r="G89" s="178">
        <f>E89*F89</f>
        <v>0</v>
      </c>
      <c r="O89" s="172">
        <v>2</v>
      </c>
      <c r="AA89" s="139">
        <v>12</v>
      </c>
      <c r="AB89" s="139">
        <v>0</v>
      </c>
      <c r="AC89" s="139">
        <v>46</v>
      </c>
      <c r="AZ89" s="139">
        <v>2</v>
      </c>
      <c r="BA89" s="139">
        <f>IF(AZ89=1,G89,0)</f>
        <v>0</v>
      </c>
      <c r="BB89" s="139">
        <f>IF(AZ89=2,G89,0)</f>
        <v>0</v>
      </c>
      <c r="BC89" s="139">
        <f>IF(AZ89=3,G89,0)</f>
        <v>0</v>
      </c>
      <c r="BD89" s="139">
        <f>IF(AZ89=4,G89,0)</f>
        <v>0</v>
      </c>
      <c r="BE89" s="139">
        <f>IF(AZ89=5,G89,0)</f>
        <v>0</v>
      </c>
      <c r="CZ89" s="139">
        <v>9.0000000000000006E-5</v>
      </c>
    </row>
    <row r="90" spans="1:104" x14ac:dyDescent="0.25">
      <c r="A90" s="173">
        <v>47</v>
      </c>
      <c r="B90" s="174" t="s">
        <v>200</v>
      </c>
      <c r="C90" s="175" t="s">
        <v>201</v>
      </c>
      <c r="D90" s="176" t="s">
        <v>94</v>
      </c>
      <c r="E90" s="177">
        <v>4</v>
      </c>
      <c r="F90" s="177">
        <v>0</v>
      </c>
      <c r="G90" s="178">
        <f>E90*F90</f>
        <v>0</v>
      </c>
      <c r="O90" s="172">
        <v>2</v>
      </c>
      <c r="AA90" s="139">
        <v>12</v>
      </c>
      <c r="AB90" s="139">
        <v>0</v>
      </c>
      <c r="AC90" s="139">
        <v>47</v>
      </c>
      <c r="AZ90" s="139">
        <v>2</v>
      </c>
      <c r="BA90" s="139">
        <f>IF(AZ90=1,G90,0)</f>
        <v>0</v>
      </c>
      <c r="BB90" s="139">
        <f>IF(AZ90=2,G90,0)</f>
        <v>0</v>
      </c>
      <c r="BC90" s="139">
        <f>IF(AZ90=3,G90,0)</f>
        <v>0</v>
      </c>
      <c r="BD90" s="139">
        <f>IF(AZ90=4,G90,0)</f>
        <v>0</v>
      </c>
      <c r="BE90" s="139">
        <f>IF(AZ90=5,G90,0)</f>
        <v>0</v>
      </c>
      <c r="CZ90" s="139">
        <v>1.2999999999999999E-4</v>
      </c>
    </row>
    <row r="91" spans="1:104" x14ac:dyDescent="0.25">
      <c r="A91" s="173">
        <v>48</v>
      </c>
      <c r="B91" s="174" t="s">
        <v>202</v>
      </c>
      <c r="C91" s="175" t="s">
        <v>203</v>
      </c>
      <c r="D91" s="176" t="s">
        <v>94</v>
      </c>
      <c r="E91" s="177">
        <v>3</v>
      </c>
      <c r="F91" s="177">
        <v>0</v>
      </c>
      <c r="G91" s="178">
        <f>E91*F91</f>
        <v>0</v>
      </c>
      <c r="O91" s="172">
        <v>2</v>
      </c>
      <c r="AA91" s="139">
        <v>12</v>
      </c>
      <c r="AB91" s="139">
        <v>0</v>
      </c>
      <c r="AC91" s="139">
        <v>48</v>
      </c>
      <c r="AZ91" s="139">
        <v>2</v>
      </c>
      <c r="BA91" s="139">
        <f>IF(AZ91=1,G91,0)</f>
        <v>0</v>
      </c>
      <c r="BB91" s="139">
        <f>IF(AZ91=2,G91,0)</f>
        <v>0</v>
      </c>
      <c r="BC91" s="139">
        <f>IF(AZ91=3,G91,0)</f>
        <v>0</v>
      </c>
      <c r="BD91" s="139">
        <f>IF(AZ91=4,G91,0)</f>
        <v>0</v>
      </c>
      <c r="BE91" s="139">
        <f>IF(AZ91=5,G91,0)</f>
        <v>0</v>
      </c>
      <c r="CZ91" s="139">
        <v>2.1000000000000001E-4</v>
      </c>
    </row>
    <row r="92" spans="1:104" x14ac:dyDescent="0.25">
      <c r="A92" s="184"/>
      <c r="B92" s="185" t="s">
        <v>66</v>
      </c>
      <c r="C92" s="186" t="str">
        <f>CONCATENATE(B88," ",C88)</f>
        <v>734 Armatury</v>
      </c>
      <c r="D92" s="184"/>
      <c r="E92" s="187"/>
      <c r="F92" s="187"/>
      <c r="G92" s="188">
        <f>SUM(G88:G91)</f>
        <v>0</v>
      </c>
      <c r="O92" s="172">
        <v>4</v>
      </c>
      <c r="BA92" s="189">
        <f>SUM(BA88:BA91)</f>
        <v>0</v>
      </c>
      <c r="BB92" s="189">
        <f>SUM(BB88:BB91)</f>
        <v>0</v>
      </c>
      <c r="BC92" s="189">
        <f>SUM(BC88:BC91)</f>
        <v>0</v>
      </c>
      <c r="BD92" s="189">
        <f>SUM(BD88:BD91)</f>
        <v>0</v>
      </c>
      <c r="BE92" s="189">
        <f>SUM(BE88:BE91)</f>
        <v>0</v>
      </c>
    </row>
    <row r="93" spans="1:104" x14ac:dyDescent="0.25">
      <c r="A93" s="165" t="s">
        <v>65</v>
      </c>
      <c r="B93" s="166" t="s">
        <v>204</v>
      </c>
      <c r="C93" s="167" t="s">
        <v>205</v>
      </c>
      <c r="D93" s="168"/>
      <c r="E93" s="169"/>
      <c r="F93" s="169"/>
      <c r="G93" s="170"/>
      <c r="H93" s="171"/>
      <c r="I93" s="171"/>
      <c r="O93" s="172">
        <v>1</v>
      </c>
    </row>
    <row r="94" spans="1:104" x14ac:dyDescent="0.25">
      <c r="A94" s="173">
        <v>49</v>
      </c>
      <c r="B94" s="174" t="s">
        <v>206</v>
      </c>
      <c r="C94" s="175" t="s">
        <v>207</v>
      </c>
      <c r="D94" s="176" t="s">
        <v>83</v>
      </c>
      <c r="E94" s="177">
        <v>34</v>
      </c>
      <c r="F94" s="177">
        <v>0</v>
      </c>
      <c r="G94" s="178">
        <f>E94*F94</f>
        <v>0</v>
      </c>
      <c r="O94" s="172">
        <v>2</v>
      </c>
      <c r="AA94" s="139">
        <v>12</v>
      </c>
      <c r="AB94" s="139">
        <v>0</v>
      </c>
      <c r="AC94" s="139">
        <v>49</v>
      </c>
      <c r="AZ94" s="139">
        <v>2</v>
      </c>
      <c r="BA94" s="139">
        <f>IF(AZ94=1,G94,0)</f>
        <v>0</v>
      </c>
      <c r="BB94" s="139">
        <f>IF(AZ94=2,G94,0)</f>
        <v>0</v>
      </c>
      <c r="BC94" s="139">
        <f>IF(AZ94=3,G94,0)</f>
        <v>0</v>
      </c>
      <c r="BD94" s="139">
        <f>IF(AZ94=4,G94,0)</f>
        <v>0</v>
      </c>
      <c r="BE94" s="139">
        <f>IF(AZ94=5,G94,0)</f>
        <v>0</v>
      </c>
      <c r="CZ94" s="139">
        <v>9.0000000000000006E-5</v>
      </c>
    </row>
    <row r="95" spans="1:104" x14ac:dyDescent="0.25">
      <c r="A95" s="173">
        <v>50</v>
      </c>
      <c r="B95" s="174" t="s">
        <v>208</v>
      </c>
      <c r="C95" s="175" t="s">
        <v>209</v>
      </c>
      <c r="D95" s="176" t="s">
        <v>83</v>
      </c>
      <c r="E95" s="177">
        <v>3.5</v>
      </c>
      <c r="F95" s="177">
        <v>0</v>
      </c>
      <c r="G95" s="178">
        <f>E95*F95</f>
        <v>0</v>
      </c>
      <c r="O95" s="172">
        <v>2</v>
      </c>
      <c r="AA95" s="139">
        <v>12</v>
      </c>
      <c r="AB95" s="139">
        <v>0</v>
      </c>
      <c r="AC95" s="139">
        <v>50</v>
      </c>
      <c r="AZ95" s="139">
        <v>2</v>
      </c>
      <c r="BA95" s="139">
        <f>IF(AZ95=1,G95,0)</f>
        <v>0</v>
      </c>
      <c r="BB95" s="139">
        <f>IF(AZ95=2,G95,0)</f>
        <v>0</v>
      </c>
      <c r="BC95" s="139">
        <f>IF(AZ95=3,G95,0)</f>
        <v>0</v>
      </c>
      <c r="BD95" s="139">
        <f>IF(AZ95=4,G95,0)</f>
        <v>0</v>
      </c>
      <c r="BE95" s="139">
        <f>IF(AZ95=5,G95,0)</f>
        <v>0</v>
      </c>
      <c r="CZ95" s="139">
        <v>1.2E-4</v>
      </c>
    </row>
    <row r="96" spans="1:104" x14ac:dyDescent="0.25">
      <c r="A96" s="184"/>
      <c r="B96" s="185" t="s">
        <v>66</v>
      </c>
      <c r="C96" s="186" t="str">
        <f>CONCATENATE(B93," ",C93)</f>
        <v>783 Nátěry</v>
      </c>
      <c r="D96" s="184"/>
      <c r="E96" s="187"/>
      <c r="F96" s="187"/>
      <c r="G96" s="188">
        <f>SUM(G93:G95)</f>
        <v>0</v>
      </c>
      <c r="O96" s="172">
        <v>4</v>
      </c>
      <c r="BA96" s="189">
        <f>SUM(BA93:BA95)</f>
        <v>0</v>
      </c>
      <c r="BB96" s="189">
        <f>SUM(BB93:BB95)</f>
        <v>0</v>
      </c>
      <c r="BC96" s="189">
        <f>SUM(BC93:BC95)</f>
        <v>0</v>
      </c>
      <c r="BD96" s="189">
        <f>SUM(BD93:BD95)</f>
        <v>0</v>
      </c>
      <c r="BE96" s="189">
        <f>SUM(BE93:BE95)</f>
        <v>0</v>
      </c>
    </row>
    <row r="97" spans="1:104" x14ac:dyDescent="0.25">
      <c r="A97" s="165" t="s">
        <v>65</v>
      </c>
      <c r="B97" s="166" t="s">
        <v>210</v>
      </c>
      <c r="C97" s="167" t="s">
        <v>211</v>
      </c>
      <c r="D97" s="168"/>
      <c r="E97" s="169"/>
      <c r="F97" s="169"/>
      <c r="G97" s="170"/>
      <c r="H97" s="171"/>
      <c r="I97" s="171"/>
      <c r="O97" s="172">
        <v>1</v>
      </c>
    </row>
    <row r="98" spans="1:104" x14ac:dyDescent="0.25">
      <c r="A98" s="173">
        <v>51</v>
      </c>
      <c r="B98" s="174" t="s">
        <v>212</v>
      </c>
      <c r="C98" s="175" t="s">
        <v>213</v>
      </c>
      <c r="D98" s="176" t="s">
        <v>214</v>
      </c>
      <c r="E98" s="177">
        <v>1</v>
      </c>
      <c r="F98" s="177">
        <v>0</v>
      </c>
      <c r="G98" s="178">
        <f>E98*F98</f>
        <v>0</v>
      </c>
      <c r="O98" s="172">
        <v>2</v>
      </c>
      <c r="AA98" s="139">
        <v>12</v>
      </c>
      <c r="AB98" s="139">
        <v>0</v>
      </c>
      <c r="AC98" s="139">
        <v>51</v>
      </c>
      <c r="AZ98" s="139">
        <v>4</v>
      </c>
      <c r="BA98" s="139">
        <f>IF(AZ98=1,G98,0)</f>
        <v>0</v>
      </c>
      <c r="BB98" s="139">
        <f>IF(AZ98=2,G98,0)</f>
        <v>0</v>
      </c>
      <c r="BC98" s="139">
        <f>IF(AZ98=3,G98,0)</f>
        <v>0</v>
      </c>
      <c r="BD98" s="139">
        <f>IF(AZ98=4,G98,0)</f>
        <v>0</v>
      </c>
      <c r="BE98" s="139">
        <f>IF(AZ98=5,G98,0)</f>
        <v>0</v>
      </c>
      <c r="CZ98" s="139">
        <v>0</v>
      </c>
    </row>
    <row r="99" spans="1:104" x14ac:dyDescent="0.25">
      <c r="A99" s="173">
        <v>52</v>
      </c>
      <c r="B99" s="174" t="s">
        <v>215</v>
      </c>
      <c r="C99" s="175" t="s">
        <v>216</v>
      </c>
      <c r="D99" s="176" t="s">
        <v>214</v>
      </c>
      <c r="E99" s="177">
        <v>1</v>
      </c>
      <c r="F99" s="177">
        <v>0</v>
      </c>
      <c r="G99" s="178">
        <f>E99*F99</f>
        <v>0</v>
      </c>
      <c r="O99" s="172">
        <v>2</v>
      </c>
      <c r="AA99" s="139">
        <v>12</v>
      </c>
      <c r="AB99" s="139">
        <v>0</v>
      </c>
      <c r="AC99" s="139">
        <v>52</v>
      </c>
      <c r="AZ99" s="139">
        <v>4</v>
      </c>
      <c r="BA99" s="139">
        <f>IF(AZ99=1,G99,0)</f>
        <v>0</v>
      </c>
      <c r="BB99" s="139">
        <f>IF(AZ99=2,G99,0)</f>
        <v>0</v>
      </c>
      <c r="BC99" s="139">
        <f>IF(AZ99=3,G99,0)</f>
        <v>0</v>
      </c>
      <c r="BD99" s="139">
        <f>IF(AZ99=4,G99,0)</f>
        <v>0</v>
      </c>
      <c r="BE99" s="139">
        <f>IF(AZ99=5,G99,0)</f>
        <v>0</v>
      </c>
      <c r="CZ99" s="139">
        <v>0</v>
      </c>
    </row>
    <row r="100" spans="1:104" x14ac:dyDescent="0.25">
      <c r="A100" s="173">
        <v>53</v>
      </c>
      <c r="B100" s="174" t="s">
        <v>217</v>
      </c>
      <c r="C100" s="175" t="s">
        <v>218</v>
      </c>
      <c r="D100" s="176" t="s">
        <v>214</v>
      </c>
      <c r="E100" s="177">
        <v>1</v>
      </c>
      <c r="F100" s="177">
        <v>0</v>
      </c>
      <c r="G100" s="178">
        <f>E100*F100</f>
        <v>0</v>
      </c>
      <c r="O100" s="172">
        <v>2</v>
      </c>
      <c r="AA100" s="139">
        <v>12</v>
      </c>
      <c r="AB100" s="139">
        <v>0</v>
      </c>
      <c r="AC100" s="139">
        <v>53</v>
      </c>
      <c r="AZ100" s="139">
        <v>4</v>
      </c>
      <c r="BA100" s="139">
        <f>IF(AZ100=1,G100,0)</f>
        <v>0</v>
      </c>
      <c r="BB100" s="139">
        <f>IF(AZ100=2,G100,0)</f>
        <v>0</v>
      </c>
      <c r="BC100" s="139">
        <f>IF(AZ100=3,G100,0)</f>
        <v>0</v>
      </c>
      <c r="BD100" s="139">
        <f>IF(AZ100=4,G100,0)</f>
        <v>0</v>
      </c>
      <c r="BE100" s="139">
        <f>IF(AZ100=5,G100,0)</f>
        <v>0</v>
      </c>
      <c r="CZ100" s="139">
        <v>0</v>
      </c>
    </row>
    <row r="101" spans="1:104" x14ac:dyDescent="0.25">
      <c r="A101" s="173">
        <v>54</v>
      </c>
      <c r="B101" s="174" t="s">
        <v>219</v>
      </c>
      <c r="C101" s="175" t="s">
        <v>220</v>
      </c>
      <c r="D101" s="176" t="s">
        <v>83</v>
      </c>
      <c r="E101" s="177">
        <v>20</v>
      </c>
      <c r="F101" s="177">
        <v>0</v>
      </c>
      <c r="G101" s="178">
        <f>E101*F101</f>
        <v>0</v>
      </c>
      <c r="O101" s="172">
        <v>2</v>
      </c>
      <c r="AA101" s="139">
        <v>12</v>
      </c>
      <c r="AB101" s="139">
        <v>0</v>
      </c>
      <c r="AC101" s="139">
        <v>54</v>
      </c>
      <c r="AZ101" s="139">
        <v>4</v>
      </c>
      <c r="BA101" s="139">
        <f>IF(AZ101=1,G101,0)</f>
        <v>0</v>
      </c>
      <c r="BB101" s="139">
        <f>IF(AZ101=2,G101,0)</f>
        <v>0</v>
      </c>
      <c r="BC101" s="139">
        <f>IF(AZ101=3,G101,0)</f>
        <v>0</v>
      </c>
      <c r="BD101" s="139">
        <f>IF(AZ101=4,G101,0)</f>
        <v>0</v>
      </c>
      <c r="BE101" s="139">
        <f>IF(AZ101=5,G101,0)</f>
        <v>0</v>
      </c>
      <c r="CZ101" s="139">
        <v>0</v>
      </c>
    </row>
    <row r="102" spans="1:104" x14ac:dyDescent="0.25">
      <c r="A102" s="173">
        <v>55</v>
      </c>
      <c r="B102" s="174" t="s">
        <v>221</v>
      </c>
      <c r="C102" s="175" t="s">
        <v>222</v>
      </c>
      <c r="D102" s="176" t="s">
        <v>83</v>
      </c>
      <c r="E102" s="177">
        <v>14</v>
      </c>
      <c r="F102" s="177">
        <v>0</v>
      </c>
      <c r="G102" s="178">
        <f>E102*F102</f>
        <v>0</v>
      </c>
      <c r="O102" s="172">
        <v>2</v>
      </c>
      <c r="AA102" s="139">
        <v>12</v>
      </c>
      <c r="AB102" s="139">
        <v>0</v>
      </c>
      <c r="AC102" s="139">
        <v>55</v>
      </c>
      <c r="AZ102" s="139">
        <v>4</v>
      </c>
      <c r="BA102" s="139">
        <f>IF(AZ102=1,G102,0)</f>
        <v>0</v>
      </c>
      <c r="BB102" s="139">
        <f>IF(AZ102=2,G102,0)</f>
        <v>0</v>
      </c>
      <c r="BC102" s="139">
        <f>IF(AZ102=3,G102,0)</f>
        <v>0</v>
      </c>
      <c r="BD102" s="139">
        <f>IF(AZ102=4,G102,0)</f>
        <v>0</v>
      </c>
      <c r="BE102" s="139">
        <f>IF(AZ102=5,G102,0)</f>
        <v>0</v>
      </c>
      <c r="CZ102" s="139">
        <v>0</v>
      </c>
    </row>
    <row r="103" spans="1:104" x14ac:dyDescent="0.25">
      <c r="A103" s="173">
        <v>56</v>
      </c>
      <c r="B103" s="174" t="s">
        <v>223</v>
      </c>
      <c r="C103" s="175" t="s">
        <v>224</v>
      </c>
      <c r="D103" s="176" t="s">
        <v>83</v>
      </c>
      <c r="E103" s="177">
        <v>2.5</v>
      </c>
      <c r="F103" s="177">
        <v>0</v>
      </c>
      <c r="G103" s="178">
        <f>E103*F103</f>
        <v>0</v>
      </c>
      <c r="O103" s="172">
        <v>2</v>
      </c>
      <c r="AA103" s="139">
        <v>12</v>
      </c>
      <c r="AB103" s="139">
        <v>0</v>
      </c>
      <c r="AC103" s="139">
        <v>56</v>
      </c>
      <c r="AZ103" s="139">
        <v>4</v>
      </c>
      <c r="BA103" s="139">
        <f>IF(AZ103=1,G103,0)</f>
        <v>0</v>
      </c>
      <c r="BB103" s="139">
        <f>IF(AZ103=2,G103,0)</f>
        <v>0</v>
      </c>
      <c r="BC103" s="139">
        <f>IF(AZ103=3,G103,0)</f>
        <v>0</v>
      </c>
      <c r="BD103" s="139">
        <f>IF(AZ103=4,G103,0)</f>
        <v>0</v>
      </c>
      <c r="BE103" s="139">
        <f>IF(AZ103=5,G103,0)</f>
        <v>0</v>
      </c>
      <c r="CZ103" s="139">
        <v>0</v>
      </c>
    </row>
    <row r="104" spans="1:104" x14ac:dyDescent="0.25">
      <c r="A104" s="184"/>
      <c r="B104" s="185" t="s">
        <v>66</v>
      </c>
      <c r="C104" s="186" t="str">
        <f>CONCATENATE(B97," ",C97)</f>
        <v>M23 Montáže potrubí</v>
      </c>
      <c r="D104" s="184"/>
      <c r="E104" s="187"/>
      <c r="F104" s="187"/>
      <c r="G104" s="188">
        <f>SUM(G97:G103)</f>
        <v>0</v>
      </c>
      <c r="O104" s="172">
        <v>4</v>
      </c>
      <c r="BA104" s="189">
        <f>SUM(BA97:BA103)</f>
        <v>0</v>
      </c>
      <c r="BB104" s="189">
        <f>SUM(BB97:BB103)</f>
        <v>0</v>
      </c>
      <c r="BC104" s="189">
        <f>SUM(BC97:BC103)</f>
        <v>0</v>
      </c>
      <c r="BD104" s="189">
        <f>SUM(BD97:BD103)</f>
        <v>0</v>
      </c>
      <c r="BE104" s="189">
        <f>SUM(BE97:BE103)</f>
        <v>0</v>
      </c>
    </row>
    <row r="105" spans="1:104" x14ac:dyDescent="0.25">
      <c r="A105" s="165" t="s">
        <v>65</v>
      </c>
      <c r="B105" s="166" t="s">
        <v>225</v>
      </c>
      <c r="C105" s="167" t="s">
        <v>226</v>
      </c>
      <c r="D105" s="168"/>
      <c r="E105" s="169"/>
      <c r="F105" s="169"/>
      <c r="G105" s="170"/>
      <c r="H105" s="171"/>
      <c r="I105" s="171"/>
      <c r="O105" s="172">
        <v>1</v>
      </c>
    </row>
    <row r="106" spans="1:104" x14ac:dyDescent="0.25">
      <c r="A106" s="173">
        <v>57</v>
      </c>
      <c r="B106" s="174" t="s">
        <v>227</v>
      </c>
      <c r="C106" s="175" t="s">
        <v>228</v>
      </c>
      <c r="D106" s="176" t="s">
        <v>229</v>
      </c>
      <c r="E106" s="177">
        <v>4</v>
      </c>
      <c r="F106" s="177">
        <v>0</v>
      </c>
      <c r="G106" s="178">
        <f>E106*F106</f>
        <v>0</v>
      </c>
      <c r="O106" s="172">
        <v>2</v>
      </c>
      <c r="AA106" s="139">
        <v>12</v>
      </c>
      <c r="AB106" s="139">
        <v>0</v>
      </c>
      <c r="AC106" s="139">
        <v>57</v>
      </c>
      <c r="AZ106" s="139">
        <v>1</v>
      </c>
      <c r="BA106" s="139">
        <f>IF(AZ106=1,G106,0)</f>
        <v>0</v>
      </c>
      <c r="BB106" s="139">
        <f>IF(AZ106=2,G106,0)</f>
        <v>0</v>
      </c>
      <c r="BC106" s="139">
        <f>IF(AZ106=3,G106,0)</f>
        <v>0</v>
      </c>
      <c r="BD106" s="139">
        <f>IF(AZ106=4,G106,0)</f>
        <v>0</v>
      </c>
      <c r="BE106" s="139">
        <f>IF(AZ106=5,G106,0)</f>
        <v>0</v>
      </c>
      <c r="CZ106" s="139">
        <v>0</v>
      </c>
    </row>
    <row r="107" spans="1:104" x14ac:dyDescent="0.25">
      <c r="A107" s="173">
        <v>58</v>
      </c>
      <c r="B107" s="174" t="s">
        <v>230</v>
      </c>
      <c r="C107" s="175" t="s">
        <v>231</v>
      </c>
      <c r="D107" s="176" t="s">
        <v>94</v>
      </c>
      <c r="E107" s="177">
        <v>4</v>
      </c>
      <c r="F107" s="177">
        <v>0</v>
      </c>
      <c r="G107" s="178">
        <f>E107*F107</f>
        <v>0</v>
      </c>
      <c r="O107" s="172">
        <v>2</v>
      </c>
      <c r="AA107" s="139">
        <v>12</v>
      </c>
      <c r="AB107" s="139">
        <v>0</v>
      </c>
      <c r="AC107" s="139">
        <v>58</v>
      </c>
      <c r="AZ107" s="139">
        <v>1</v>
      </c>
      <c r="BA107" s="139">
        <f>IF(AZ107=1,G107,0)</f>
        <v>0</v>
      </c>
      <c r="BB107" s="139">
        <f>IF(AZ107=2,G107,0)</f>
        <v>0</v>
      </c>
      <c r="BC107" s="139">
        <f>IF(AZ107=3,G107,0)</f>
        <v>0</v>
      </c>
      <c r="BD107" s="139">
        <f>IF(AZ107=4,G107,0)</f>
        <v>0</v>
      </c>
      <c r="BE107" s="139">
        <f>IF(AZ107=5,G107,0)</f>
        <v>0</v>
      </c>
      <c r="CZ107" s="139">
        <v>0</v>
      </c>
    </row>
    <row r="108" spans="1:104" x14ac:dyDescent="0.25">
      <c r="A108" s="173">
        <v>59</v>
      </c>
      <c r="B108" s="174" t="s">
        <v>232</v>
      </c>
      <c r="C108" s="175" t="s">
        <v>233</v>
      </c>
      <c r="D108" s="176" t="s">
        <v>234</v>
      </c>
      <c r="E108" s="177">
        <v>1</v>
      </c>
      <c r="F108" s="177">
        <v>0</v>
      </c>
      <c r="G108" s="178">
        <f>E108*F108</f>
        <v>0</v>
      </c>
      <c r="O108" s="172">
        <v>2</v>
      </c>
      <c r="AA108" s="139">
        <v>12</v>
      </c>
      <c r="AB108" s="139">
        <v>0</v>
      </c>
      <c r="AC108" s="139">
        <v>59</v>
      </c>
      <c r="AZ108" s="139">
        <v>1</v>
      </c>
      <c r="BA108" s="139">
        <f>IF(AZ108=1,G108,0)</f>
        <v>0</v>
      </c>
      <c r="BB108" s="139">
        <f>IF(AZ108=2,G108,0)</f>
        <v>0</v>
      </c>
      <c r="BC108" s="139">
        <f>IF(AZ108=3,G108,0)</f>
        <v>0</v>
      </c>
      <c r="BD108" s="139">
        <f>IF(AZ108=4,G108,0)</f>
        <v>0</v>
      </c>
      <c r="BE108" s="139">
        <f>IF(AZ108=5,G108,0)</f>
        <v>0</v>
      </c>
      <c r="CZ108" s="139">
        <v>0</v>
      </c>
    </row>
    <row r="109" spans="1:104" x14ac:dyDescent="0.25">
      <c r="A109" s="173">
        <v>60</v>
      </c>
      <c r="B109" s="174" t="s">
        <v>235</v>
      </c>
      <c r="C109" s="175" t="s">
        <v>236</v>
      </c>
      <c r="D109" s="176" t="s">
        <v>94</v>
      </c>
      <c r="E109" s="177">
        <v>2</v>
      </c>
      <c r="F109" s="177">
        <v>0</v>
      </c>
      <c r="G109" s="178">
        <f>E109*F109</f>
        <v>0</v>
      </c>
      <c r="O109" s="172">
        <v>2</v>
      </c>
      <c r="AA109" s="139">
        <v>12</v>
      </c>
      <c r="AB109" s="139">
        <v>0</v>
      </c>
      <c r="AC109" s="139">
        <v>60</v>
      </c>
      <c r="AZ109" s="139">
        <v>1</v>
      </c>
      <c r="BA109" s="139">
        <f>IF(AZ109=1,G109,0)</f>
        <v>0</v>
      </c>
      <c r="BB109" s="139">
        <f>IF(AZ109=2,G109,0)</f>
        <v>0</v>
      </c>
      <c r="BC109" s="139">
        <f>IF(AZ109=3,G109,0)</f>
        <v>0</v>
      </c>
      <c r="BD109" s="139">
        <f>IF(AZ109=4,G109,0)</f>
        <v>0</v>
      </c>
      <c r="BE109" s="139">
        <f>IF(AZ109=5,G109,0)</f>
        <v>0</v>
      </c>
      <c r="CZ109" s="139">
        <v>0</v>
      </c>
    </row>
    <row r="110" spans="1:104" x14ac:dyDescent="0.25">
      <c r="A110" s="184"/>
      <c r="B110" s="185" t="s">
        <v>66</v>
      </c>
      <c r="C110" s="186" t="str">
        <f>CONCATENATE(B105," ",C105)</f>
        <v>01 Ostatní</v>
      </c>
      <c r="D110" s="184"/>
      <c r="E110" s="187"/>
      <c r="F110" s="187"/>
      <c r="G110" s="188">
        <f>SUM(G105:G109)</f>
        <v>0</v>
      </c>
      <c r="O110" s="172">
        <v>4</v>
      </c>
      <c r="BA110" s="189">
        <f>SUM(BA105:BA109)</f>
        <v>0</v>
      </c>
      <c r="BB110" s="189">
        <f>SUM(BB105:BB109)</f>
        <v>0</v>
      </c>
      <c r="BC110" s="189">
        <f>SUM(BC105:BC109)</f>
        <v>0</v>
      </c>
      <c r="BD110" s="189">
        <f>SUM(BD105:BD109)</f>
        <v>0</v>
      </c>
      <c r="BE110" s="189">
        <f>SUM(BE105:BE109)</f>
        <v>0</v>
      </c>
    </row>
    <row r="111" spans="1:104" x14ac:dyDescent="0.25">
      <c r="A111" s="140"/>
      <c r="B111" s="140"/>
      <c r="C111" s="140"/>
      <c r="D111" s="140"/>
      <c r="E111" s="140"/>
      <c r="F111" s="140"/>
      <c r="G111" s="140"/>
    </row>
    <row r="112" spans="1:104" x14ac:dyDescent="0.25">
      <c r="E112" s="139"/>
    </row>
    <row r="113" spans="5:5" x14ac:dyDescent="0.25">
      <c r="E113" s="139"/>
    </row>
    <row r="114" spans="5:5" x14ac:dyDescent="0.25">
      <c r="E114" s="139"/>
    </row>
    <row r="115" spans="5:5" x14ac:dyDescent="0.25">
      <c r="E115" s="139"/>
    </row>
    <row r="116" spans="5:5" x14ac:dyDescent="0.25">
      <c r="E116" s="139"/>
    </row>
    <row r="117" spans="5:5" x14ac:dyDescent="0.25">
      <c r="E117" s="139"/>
    </row>
    <row r="118" spans="5:5" x14ac:dyDescent="0.25">
      <c r="E118" s="139"/>
    </row>
    <row r="119" spans="5:5" x14ac:dyDescent="0.25">
      <c r="E119" s="139"/>
    </row>
    <row r="120" spans="5:5" x14ac:dyDescent="0.25">
      <c r="E120" s="139"/>
    </row>
    <row r="121" spans="5:5" x14ac:dyDescent="0.25">
      <c r="E121" s="139"/>
    </row>
    <row r="122" spans="5:5" x14ac:dyDescent="0.25">
      <c r="E122" s="139"/>
    </row>
    <row r="123" spans="5:5" x14ac:dyDescent="0.25">
      <c r="E123" s="139"/>
    </row>
    <row r="124" spans="5:5" x14ac:dyDescent="0.25">
      <c r="E124" s="139"/>
    </row>
    <row r="125" spans="5:5" x14ac:dyDescent="0.25">
      <c r="E125" s="139"/>
    </row>
    <row r="126" spans="5:5" x14ac:dyDescent="0.25">
      <c r="E126" s="139"/>
    </row>
    <row r="127" spans="5:5" x14ac:dyDescent="0.25">
      <c r="E127" s="139"/>
    </row>
    <row r="128" spans="5:5" x14ac:dyDescent="0.25">
      <c r="E128" s="139"/>
    </row>
    <row r="129" spans="1:7" x14ac:dyDescent="0.25">
      <c r="E129" s="139"/>
    </row>
    <row r="130" spans="1:7" x14ac:dyDescent="0.25">
      <c r="E130" s="139"/>
    </row>
    <row r="131" spans="1:7" x14ac:dyDescent="0.25">
      <c r="E131" s="139"/>
    </row>
    <row r="132" spans="1:7" x14ac:dyDescent="0.25">
      <c r="E132" s="139"/>
    </row>
    <row r="133" spans="1:7" x14ac:dyDescent="0.25">
      <c r="E133" s="139"/>
    </row>
    <row r="134" spans="1:7" x14ac:dyDescent="0.25">
      <c r="A134" s="190"/>
      <c r="B134" s="190"/>
      <c r="C134" s="190"/>
      <c r="D134" s="190"/>
      <c r="E134" s="190"/>
      <c r="F134" s="190"/>
      <c r="G134" s="190"/>
    </row>
    <row r="135" spans="1:7" x14ac:dyDescent="0.25">
      <c r="A135" s="190"/>
      <c r="B135" s="190"/>
      <c r="C135" s="190"/>
      <c r="D135" s="190"/>
      <c r="E135" s="190"/>
      <c r="F135" s="190"/>
      <c r="G135" s="190"/>
    </row>
    <row r="136" spans="1:7" x14ac:dyDescent="0.25">
      <c r="A136" s="190"/>
      <c r="B136" s="190"/>
      <c r="C136" s="190"/>
      <c r="D136" s="190"/>
      <c r="E136" s="190"/>
      <c r="F136" s="190"/>
      <c r="G136" s="190"/>
    </row>
    <row r="137" spans="1:7" x14ac:dyDescent="0.25">
      <c r="A137" s="190"/>
      <c r="B137" s="190"/>
      <c r="C137" s="190"/>
      <c r="D137" s="190"/>
      <c r="E137" s="190"/>
      <c r="F137" s="190"/>
      <c r="G137" s="190"/>
    </row>
    <row r="138" spans="1:7" x14ac:dyDescent="0.25">
      <c r="E138" s="139"/>
    </row>
    <row r="139" spans="1:7" x14ac:dyDescent="0.25">
      <c r="E139" s="139"/>
    </row>
    <row r="140" spans="1:7" x14ac:dyDescent="0.25">
      <c r="E140" s="139"/>
    </row>
    <row r="141" spans="1:7" x14ac:dyDescent="0.25">
      <c r="E141" s="139"/>
    </row>
    <row r="142" spans="1:7" x14ac:dyDescent="0.25">
      <c r="E142" s="139"/>
    </row>
    <row r="143" spans="1:7" x14ac:dyDescent="0.25">
      <c r="E143" s="139"/>
    </row>
    <row r="144" spans="1:7" x14ac:dyDescent="0.25">
      <c r="E144" s="139"/>
    </row>
    <row r="145" spans="5:5" x14ac:dyDescent="0.25">
      <c r="E145" s="139"/>
    </row>
    <row r="146" spans="5:5" x14ac:dyDescent="0.25">
      <c r="E146" s="139"/>
    </row>
    <row r="147" spans="5:5" x14ac:dyDescent="0.25">
      <c r="E147" s="139"/>
    </row>
    <row r="148" spans="5:5" x14ac:dyDescent="0.25">
      <c r="E148" s="139"/>
    </row>
    <row r="149" spans="5:5" x14ac:dyDescent="0.25">
      <c r="E149" s="139"/>
    </row>
    <row r="150" spans="5:5" x14ac:dyDescent="0.25">
      <c r="E150" s="139"/>
    </row>
    <row r="151" spans="5:5" x14ac:dyDescent="0.25">
      <c r="E151" s="139"/>
    </row>
    <row r="152" spans="5:5" x14ac:dyDescent="0.25">
      <c r="E152" s="139"/>
    </row>
    <row r="153" spans="5:5" x14ac:dyDescent="0.25">
      <c r="E153" s="139"/>
    </row>
    <row r="154" spans="5:5" x14ac:dyDescent="0.25">
      <c r="E154" s="139"/>
    </row>
    <row r="155" spans="5:5" x14ac:dyDescent="0.25">
      <c r="E155" s="139"/>
    </row>
    <row r="156" spans="5:5" x14ac:dyDescent="0.25">
      <c r="E156" s="139"/>
    </row>
    <row r="157" spans="5:5" x14ac:dyDescent="0.25">
      <c r="E157" s="139"/>
    </row>
    <row r="158" spans="5:5" x14ac:dyDescent="0.25">
      <c r="E158" s="139"/>
    </row>
    <row r="159" spans="5:5" x14ac:dyDescent="0.25">
      <c r="E159" s="139"/>
    </row>
    <row r="160" spans="5:5" x14ac:dyDescent="0.25">
      <c r="E160" s="139"/>
    </row>
    <row r="161" spans="1:7" x14ac:dyDescent="0.25">
      <c r="E161" s="139"/>
    </row>
    <row r="162" spans="1:7" x14ac:dyDescent="0.25">
      <c r="E162" s="139"/>
    </row>
    <row r="163" spans="1:7" x14ac:dyDescent="0.25">
      <c r="E163" s="139"/>
    </row>
    <row r="164" spans="1:7" x14ac:dyDescent="0.25">
      <c r="E164" s="139"/>
    </row>
    <row r="165" spans="1:7" x14ac:dyDescent="0.25">
      <c r="E165" s="139"/>
    </row>
    <row r="166" spans="1:7" x14ac:dyDescent="0.25">
      <c r="E166" s="139"/>
    </row>
    <row r="167" spans="1:7" x14ac:dyDescent="0.25">
      <c r="E167" s="139"/>
    </row>
    <row r="168" spans="1:7" x14ac:dyDescent="0.25">
      <c r="E168" s="139"/>
    </row>
    <row r="169" spans="1:7" x14ac:dyDescent="0.25">
      <c r="A169" s="191"/>
      <c r="B169" s="191"/>
    </row>
    <row r="170" spans="1:7" x14ac:dyDescent="0.25">
      <c r="A170" s="190"/>
      <c r="B170" s="190"/>
      <c r="C170" s="193"/>
      <c r="D170" s="193"/>
      <c r="E170" s="194"/>
      <c r="F170" s="193"/>
      <c r="G170" s="195"/>
    </row>
    <row r="171" spans="1:7" x14ac:dyDescent="0.25">
      <c r="A171" s="196"/>
      <c r="B171" s="196"/>
      <c r="C171" s="190"/>
      <c r="D171" s="190"/>
      <c r="E171" s="197"/>
      <c r="F171" s="190"/>
      <c r="G171" s="190"/>
    </row>
    <row r="172" spans="1:7" x14ac:dyDescent="0.25">
      <c r="A172" s="190"/>
      <c r="B172" s="190"/>
      <c r="C172" s="190"/>
      <c r="D172" s="190"/>
      <c r="E172" s="197"/>
      <c r="F172" s="190"/>
      <c r="G172" s="190"/>
    </row>
    <row r="173" spans="1:7" x14ac:dyDescent="0.25">
      <c r="A173" s="190"/>
      <c r="B173" s="190"/>
      <c r="C173" s="190"/>
      <c r="D173" s="190"/>
      <c r="E173" s="197"/>
      <c r="F173" s="190"/>
      <c r="G173" s="190"/>
    </row>
    <row r="174" spans="1:7" x14ac:dyDescent="0.25">
      <c r="A174" s="190"/>
      <c r="B174" s="190"/>
      <c r="C174" s="190"/>
      <c r="D174" s="190"/>
      <c r="E174" s="197"/>
      <c r="F174" s="190"/>
      <c r="G174" s="190"/>
    </row>
    <row r="175" spans="1:7" x14ac:dyDescent="0.25">
      <c r="A175" s="190"/>
      <c r="B175" s="190"/>
      <c r="C175" s="190"/>
      <c r="D175" s="190"/>
      <c r="E175" s="197"/>
      <c r="F175" s="190"/>
      <c r="G175" s="190"/>
    </row>
    <row r="176" spans="1:7" x14ac:dyDescent="0.25">
      <c r="A176" s="190"/>
      <c r="B176" s="190"/>
      <c r="C176" s="190"/>
      <c r="D176" s="190"/>
      <c r="E176" s="197"/>
      <c r="F176" s="190"/>
      <c r="G176" s="190"/>
    </row>
    <row r="177" spans="1:7" x14ac:dyDescent="0.25">
      <c r="A177" s="190"/>
      <c r="B177" s="190"/>
      <c r="C177" s="190"/>
      <c r="D177" s="190"/>
      <c r="E177" s="197"/>
      <c r="F177" s="190"/>
      <c r="G177" s="190"/>
    </row>
    <row r="178" spans="1:7" x14ac:dyDescent="0.25">
      <c r="A178" s="190"/>
      <c r="B178" s="190"/>
      <c r="C178" s="190"/>
      <c r="D178" s="190"/>
      <c r="E178" s="197"/>
      <c r="F178" s="190"/>
      <c r="G178" s="190"/>
    </row>
    <row r="179" spans="1:7" x14ac:dyDescent="0.25">
      <c r="A179" s="190"/>
      <c r="B179" s="190"/>
      <c r="C179" s="190"/>
      <c r="D179" s="190"/>
      <c r="E179" s="197"/>
      <c r="F179" s="190"/>
      <c r="G179" s="190"/>
    </row>
    <row r="180" spans="1:7" x14ac:dyDescent="0.25">
      <c r="A180" s="190"/>
      <c r="B180" s="190"/>
      <c r="C180" s="190"/>
      <c r="D180" s="190"/>
      <c r="E180" s="197"/>
      <c r="F180" s="190"/>
      <c r="G180" s="190"/>
    </row>
    <row r="181" spans="1:7" x14ac:dyDescent="0.25">
      <c r="A181" s="190"/>
      <c r="B181" s="190"/>
      <c r="C181" s="190"/>
      <c r="D181" s="190"/>
      <c r="E181" s="197"/>
      <c r="F181" s="190"/>
      <c r="G181" s="190"/>
    </row>
    <row r="182" spans="1:7" x14ac:dyDescent="0.25">
      <c r="A182" s="190"/>
      <c r="B182" s="190"/>
      <c r="C182" s="190"/>
      <c r="D182" s="190"/>
      <c r="E182" s="197"/>
      <c r="F182" s="190"/>
      <c r="G182" s="190"/>
    </row>
    <row r="183" spans="1:7" x14ac:dyDescent="0.25">
      <c r="A183" s="190"/>
      <c r="B183" s="190"/>
      <c r="C183" s="190"/>
      <c r="D183" s="190"/>
      <c r="E183" s="197"/>
      <c r="F183" s="190"/>
      <c r="G183" s="190"/>
    </row>
  </sheetData>
  <mergeCells count="30">
    <mergeCell ref="C77:G77"/>
    <mergeCell ref="C78:G78"/>
    <mergeCell ref="C79:G79"/>
    <mergeCell ref="C80:G80"/>
    <mergeCell ref="C81:G81"/>
    <mergeCell ref="C82:G82"/>
    <mergeCell ref="C71:G71"/>
    <mergeCell ref="C72:G72"/>
    <mergeCell ref="C73:G73"/>
    <mergeCell ref="C74:G74"/>
    <mergeCell ref="C75:G75"/>
    <mergeCell ref="C76:G76"/>
    <mergeCell ref="C65:G65"/>
    <mergeCell ref="C66:G66"/>
    <mergeCell ref="C67:G67"/>
    <mergeCell ref="C68:G68"/>
    <mergeCell ref="C69:G69"/>
    <mergeCell ref="C70:G70"/>
    <mergeCell ref="C59:G59"/>
    <mergeCell ref="C60:G60"/>
    <mergeCell ref="C61:G61"/>
    <mergeCell ref="C62:G62"/>
    <mergeCell ref="C63:G63"/>
    <mergeCell ref="C64:G64"/>
    <mergeCell ref="C38:G38"/>
    <mergeCell ref="C44:G44"/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pohanka</dc:creator>
  <cp:lastModifiedBy>pohanka</cp:lastModifiedBy>
  <dcterms:created xsi:type="dcterms:W3CDTF">2019-06-06T10:12:26Z</dcterms:created>
  <dcterms:modified xsi:type="dcterms:W3CDTF">2019-06-06T10:22:39Z</dcterms:modified>
</cp:coreProperties>
</file>